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8" i="1"/>
  <c r="I28" s="1"/>
  <c r="M30"/>
  <c r="I30" s="1"/>
  <c r="M29"/>
  <c r="I29" s="1"/>
  <c r="G28"/>
  <c r="G31"/>
  <c r="K31" s="1"/>
  <c r="L31" s="1"/>
  <c r="G29"/>
  <c r="G30"/>
  <c r="D22"/>
  <c r="D17"/>
  <c r="D12"/>
  <c r="D7"/>
  <c r="F19"/>
  <c r="G19" s="1"/>
  <c r="F20"/>
  <c r="F21"/>
  <c r="G21" s="1"/>
  <c r="F18"/>
  <c r="G18" s="1"/>
  <c r="F9"/>
  <c r="G9" s="1"/>
  <c r="H9" s="1"/>
  <c r="F10"/>
  <c r="G10" s="1"/>
  <c r="H10" s="1"/>
  <c r="F11"/>
  <c r="G11" s="1"/>
  <c r="F13"/>
  <c r="G13" s="1"/>
  <c r="F14"/>
  <c r="G14" s="1"/>
  <c r="F15"/>
  <c r="F16"/>
  <c r="F8"/>
  <c r="G8" s="1"/>
  <c r="H8" s="1"/>
  <c r="F6"/>
  <c r="F4"/>
  <c r="F5"/>
  <c r="G5" s="1"/>
  <c r="F3"/>
  <c r="G3" s="1"/>
  <c r="L3" l="1"/>
  <c r="H3"/>
  <c r="K28"/>
  <c r="L28" s="1"/>
  <c r="K30"/>
  <c r="L30" s="1"/>
  <c r="K29"/>
  <c r="L29" s="1"/>
  <c r="G4"/>
  <c r="H4" s="1"/>
  <c r="H21"/>
  <c r="G20"/>
  <c r="H20" s="1"/>
  <c r="H19"/>
  <c r="H18"/>
  <c r="G16"/>
  <c r="H16" s="1"/>
  <c r="G15"/>
  <c r="H15" s="1"/>
  <c r="H14"/>
  <c r="H13"/>
  <c r="H11"/>
  <c r="I8" s="1"/>
  <c r="G6"/>
  <c r="H6" s="1"/>
  <c r="H5"/>
  <c r="I3" l="1"/>
  <c r="J3" s="1"/>
  <c r="J8"/>
  <c r="K8" s="1"/>
  <c r="I18"/>
  <c r="J18" s="1"/>
  <c r="K18" s="1"/>
  <c r="I13"/>
  <c r="J13" s="1"/>
  <c r="K13" s="1"/>
  <c r="I23" l="1"/>
  <c r="J23"/>
  <c r="K3"/>
  <c r="K23" s="1"/>
</calcChain>
</file>

<file path=xl/sharedStrings.xml><?xml version="1.0" encoding="utf-8"?>
<sst xmlns="http://schemas.openxmlformats.org/spreadsheetml/2006/main" count="61" uniqueCount="39">
  <si>
    <t>cwievi mÂqcÎ</t>
  </si>
  <si>
    <t>3gvm AšÍi gybvdvwfwËK</t>
  </si>
  <si>
    <t>‡cbkvbvi mÂqcÎ</t>
  </si>
  <si>
    <t>5 eQi †gqv`x evsjv‡`k</t>
  </si>
  <si>
    <t>mÂqcÎ Gi bvg</t>
  </si>
  <si>
    <t>g~j¨gvb</t>
  </si>
  <si>
    <t>gybvdvi nvi</t>
  </si>
  <si>
    <t>gybvdv</t>
  </si>
  <si>
    <t>KZ©b</t>
  </si>
  <si>
    <t>bxU gybvdv</t>
  </si>
  <si>
    <t>me©‡gvU</t>
  </si>
  <si>
    <t xml:space="preserve">me©‡gvU </t>
  </si>
  <si>
    <t xml:space="preserve"> †gvU</t>
  </si>
  <si>
    <t>‡gvU</t>
  </si>
  <si>
    <t>‡cbkvb mÂqcÎ</t>
  </si>
  <si>
    <t>5 eQi †gqv`x evsjv‡`k mÂqcÎ</t>
  </si>
  <si>
    <t>eQ‡ii cwigvb</t>
  </si>
  <si>
    <t>‡gvU gybvdvi</t>
  </si>
  <si>
    <t>cwi‡kvaxZ gybvdvi cwigvb</t>
  </si>
  <si>
    <t>DrmKi KZ©‡bi cwigvb</t>
  </si>
  <si>
    <t>mÂqc‡Îi bvg</t>
  </si>
  <si>
    <t>সঞ্চয়পত্রের মুনাফা ক্যালকুলেটর</t>
  </si>
  <si>
    <t>মেয়াদ শেষ হওয়ার আগে ভাংগানোর হিসাব</t>
  </si>
  <si>
    <t>Awdm mnKvix Kvg-Kw¤úDUvi Acv‡iUi</t>
  </si>
  <si>
    <t>‡Rjv mÂq Awdm/ey¨‡iv, gv¸iv</t>
  </si>
  <si>
    <t>01733-174987</t>
  </si>
  <si>
    <t>mË¡vaxKvixt †gvt UzUzj †nv‡mb</t>
  </si>
  <si>
    <t>cÖwZ j‡ÿ cÖvc¨</t>
  </si>
  <si>
    <t>cÖwZ j‡ÿ cÖwZ gv‡m cÖvc¨</t>
  </si>
  <si>
    <t>3 eQi †gqv`x</t>
  </si>
  <si>
    <t>3 gvm ci ci gybvdv cÖ`vb</t>
  </si>
  <si>
    <t>5 eQi †gqv`x</t>
  </si>
  <si>
    <t>cÖwZ gv‡m gybvdv cÖ`vb</t>
  </si>
  <si>
    <t>‡gqv` c~wZ‡Z cÖ`vb</t>
  </si>
  <si>
    <t>wewb‡qvM ¯øve</t>
  </si>
  <si>
    <t>0-5 jÿ</t>
  </si>
  <si>
    <t>1-15 jÿ</t>
  </si>
  <si>
    <t>16-30 jÿ</t>
  </si>
  <si>
    <t>31 n‡Z D‡×©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</si>
</sst>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SutonnyMJ"/>
    </font>
    <font>
      <sz val="14"/>
      <color theme="1"/>
      <name val="SutonnyMJ"/>
    </font>
    <font>
      <b/>
      <sz val="14"/>
      <color theme="1"/>
      <name val="SutonnyMJ"/>
    </font>
    <font>
      <sz val="18"/>
      <color rgb="FFFF0000"/>
      <name val="SutonnyMJ"/>
    </font>
    <font>
      <sz val="18"/>
      <color theme="0"/>
      <name val="SutonnyMJ"/>
    </font>
    <font>
      <sz val="16"/>
      <color theme="0"/>
      <name val="SutonnyMJ"/>
    </font>
    <font>
      <b/>
      <sz val="16"/>
      <color theme="1"/>
      <name val="SutonnyMJ"/>
    </font>
    <font>
      <sz val="11"/>
      <color rgb="FF006600"/>
      <name val="SutonnyMJ"/>
    </font>
    <font>
      <sz val="16"/>
      <color rgb="FF006600"/>
      <name val="SutonnyMJ"/>
    </font>
    <font>
      <sz val="11"/>
      <color theme="0"/>
      <name val="SutonnyMJ"/>
    </font>
    <font>
      <sz val="18"/>
      <color theme="1"/>
      <name val="SutonnyMJ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4" borderId="1" xfId="0" applyFont="1" applyFill="1" applyBorder="1" applyAlignment="1" applyProtection="1">
      <alignment horizontal="justify" vertical="justify" wrapText="1"/>
      <protection locked="0"/>
    </xf>
    <xf numFmtId="0" fontId="1" fillId="0" borderId="0" xfId="0" applyFont="1" applyAlignment="1" applyProtection="1">
      <alignment horizontal="justify" vertical="justify" wrapText="1"/>
      <protection locked="0"/>
    </xf>
    <xf numFmtId="0" fontId="3" fillId="3" borderId="1" xfId="0" applyFont="1" applyFill="1" applyBorder="1" applyAlignment="1" applyProtection="1">
      <alignment horizontal="justify" vertical="justify" wrapText="1"/>
      <protection locked="0"/>
    </xf>
    <xf numFmtId="0" fontId="3" fillId="5" borderId="1" xfId="0" applyFont="1" applyFill="1" applyBorder="1" applyAlignment="1" applyProtection="1">
      <alignment horizontal="justify" vertical="justify" wrapText="1"/>
      <protection locked="0"/>
    </xf>
    <xf numFmtId="0" fontId="3" fillId="6" borderId="1" xfId="0" applyFont="1" applyFill="1" applyBorder="1" applyAlignment="1" applyProtection="1">
      <alignment horizontal="justify" vertical="justify" wrapText="1"/>
      <protection locked="0"/>
    </xf>
    <xf numFmtId="0" fontId="3" fillId="7" borderId="1" xfId="0" applyFont="1" applyFill="1" applyBorder="1" applyAlignment="1" applyProtection="1">
      <alignment horizontal="justify" vertical="justify" wrapText="1"/>
      <protection locked="0"/>
    </xf>
    <xf numFmtId="0" fontId="1" fillId="0" borderId="1" xfId="0" applyFont="1" applyBorder="1" applyAlignment="1" applyProtection="1">
      <alignment horizontal="justify" vertical="justify" wrapText="1"/>
      <protection locked="0"/>
    </xf>
    <xf numFmtId="0" fontId="3" fillId="2" borderId="1" xfId="0" applyFont="1" applyFill="1" applyBorder="1" applyAlignment="1" applyProtection="1">
      <alignment horizontal="justify" vertical="justify" wrapText="1"/>
      <protection locked="0"/>
    </xf>
    <xf numFmtId="0" fontId="2" fillId="0" borderId="1" xfId="0" applyFont="1" applyBorder="1" applyAlignment="1" applyProtection="1">
      <alignment horizontal="justify" vertical="justify" wrapText="1"/>
      <protection locked="0"/>
    </xf>
    <xf numFmtId="0" fontId="2" fillId="5" borderId="1" xfId="0" applyFont="1" applyFill="1" applyBorder="1" applyAlignment="1" applyProtection="1">
      <alignment horizontal="justify" vertical="justify" wrapText="1"/>
      <protection locked="0"/>
    </xf>
    <xf numFmtId="0" fontId="2" fillId="8" borderId="1" xfId="0" applyFont="1" applyFill="1" applyBorder="1" applyAlignment="1" applyProtection="1">
      <alignment horizontal="justify" vertical="justify" wrapText="1"/>
      <protection locked="0"/>
    </xf>
    <xf numFmtId="0" fontId="4" fillId="0" borderId="0" xfId="0" applyFont="1" applyAlignment="1" applyProtection="1">
      <alignment horizontal="justify" vertical="justify" wrapText="1"/>
      <protection locked="0"/>
    </xf>
    <xf numFmtId="0" fontId="2" fillId="0" borderId="1" xfId="0" applyFont="1" applyBorder="1" applyAlignment="1" applyProtection="1">
      <alignment horizontal="justify" vertical="justify" wrapText="1"/>
      <protection hidden="1"/>
    </xf>
    <xf numFmtId="0" fontId="2" fillId="5" borderId="1" xfId="0" applyFont="1" applyFill="1" applyBorder="1" applyAlignment="1" applyProtection="1">
      <alignment horizontal="justify" vertical="justify" wrapText="1"/>
      <protection hidden="1"/>
    </xf>
    <xf numFmtId="0" fontId="2" fillId="8" borderId="1" xfId="0" applyFont="1" applyFill="1" applyBorder="1" applyAlignment="1" applyProtection="1">
      <alignment horizontal="justify" vertical="justify" wrapText="1"/>
      <protection hidden="1"/>
    </xf>
    <xf numFmtId="2" fontId="7" fillId="0" borderId="1" xfId="0" applyNumberFormat="1" applyFont="1" applyBorder="1" applyAlignment="1" applyProtection="1">
      <alignment vertical="center" wrapText="1"/>
      <protection hidden="1"/>
    </xf>
    <xf numFmtId="10" fontId="3" fillId="3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3" borderId="1" xfId="0" applyFont="1" applyFill="1" applyBorder="1" applyAlignment="1" applyProtection="1">
      <alignment horizontal="justify" vertical="justify" wrapText="1"/>
      <protection hidden="1"/>
    </xf>
    <xf numFmtId="2" fontId="3" fillId="3" borderId="1" xfId="0" applyNumberFormat="1" applyFont="1" applyFill="1" applyBorder="1" applyAlignment="1" applyProtection="1">
      <alignment horizontal="justify" vertical="justify" wrapText="1"/>
      <protection hidden="1"/>
    </xf>
    <xf numFmtId="10" fontId="3" fillId="5" borderId="1" xfId="0" applyNumberFormat="1" applyFont="1" applyFill="1" applyBorder="1" applyAlignment="1" applyProtection="1">
      <alignment horizontal="justify" vertical="justify" wrapText="1"/>
      <protection hidden="1"/>
    </xf>
    <xf numFmtId="2" fontId="3" fillId="5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5" borderId="1" xfId="0" applyFont="1" applyFill="1" applyBorder="1" applyAlignment="1" applyProtection="1">
      <alignment horizontal="justify" vertical="justify" wrapText="1"/>
      <protection hidden="1"/>
    </xf>
    <xf numFmtId="9" fontId="3" fillId="5" borderId="1" xfId="0" applyNumberFormat="1" applyFont="1" applyFill="1" applyBorder="1" applyAlignment="1" applyProtection="1">
      <alignment horizontal="justify" vertical="justify" wrapText="1"/>
      <protection hidden="1"/>
    </xf>
    <xf numFmtId="10" fontId="3" fillId="6" borderId="1" xfId="0" applyNumberFormat="1" applyFont="1" applyFill="1" applyBorder="1" applyAlignment="1" applyProtection="1">
      <alignment horizontal="justify" vertical="justify" wrapText="1"/>
      <protection hidden="1"/>
    </xf>
    <xf numFmtId="2" fontId="3" fillId="6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6" borderId="1" xfId="0" applyFont="1" applyFill="1" applyBorder="1" applyAlignment="1" applyProtection="1">
      <alignment horizontal="justify" vertical="justify" wrapText="1"/>
      <protection hidden="1"/>
    </xf>
    <xf numFmtId="10" fontId="3" fillId="7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7" borderId="1" xfId="0" applyFont="1" applyFill="1" applyBorder="1" applyAlignment="1" applyProtection="1">
      <alignment horizontal="justify" vertical="justify" wrapText="1"/>
      <protection hidden="1"/>
    </xf>
    <xf numFmtId="2" fontId="3" fillId="7" borderId="1" xfId="0" applyNumberFormat="1" applyFont="1" applyFill="1" applyBorder="1" applyAlignment="1" applyProtection="1">
      <alignment horizontal="justify" vertical="justify" wrapText="1"/>
      <protection hidden="1"/>
    </xf>
    <xf numFmtId="0" fontId="3" fillId="7" borderId="5" xfId="0" applyFont="1" applyFill="1" applyBorder="1" applyAlignment="1" applyProtection="1">
      <alignment horizontal="justify" vertical="justify" wrapText="1"/>
      <protection hidden="1"/>
    </xf>
    <xf numFmtId="0" fontId="8" fillId="0" borderId="0" xfId="0" applyFont="1" applyAlignment="1" applyProtection="1">
      <alignment horizontal="justify" vertical="justify" wrapText="1"/>
      <protection hidden="1"/>
    </xf>
    <xf numFmtId="0" fontId="8" fillId="0" borderId="0" xfId="0" applyFont="1" applyAlignment="1" applyProtection="1">
      <alignment vertical="justify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9" fontId="2" fillId="0" borderId="1" xfId="0" applyNumberFormat="1" applyFont="1" applyBorder="1" applyAlignment="1" applyProtection="1">
      <alignment horizontal="justify" vertical="justify" wrapText="1"/>
      <protection locked="0"/>
    </xf>
    <xf numFmtId="9" fontId="2" fillId="5" borderId="1" xfId="0" applyNumberFormat="1" applyFont="1" applyFill="1" applyBorder="1" applyAlignment="1" applyProtection="1">
      <alignment horizontal="justify" vertical="justify" wrapText="1"/>
      <protection locked="0"/>
    </xf>
    <xf numFmtId="10" fontId="2" fillId="0" borderId="1" xfId="0" applyNumberFormat="1" applyFont="1" applyBorder="1" applyAlignment="1" applyProtection="1">
      <alignment horizontal="justify" vertical="justify" wrapText="1"/>
      <protection locked="0"/>
    </xf>
    <xf numFmtId="10" fontId="2" fillId="8" borderId="1" xfId="0" applyNumberFormat="1" applyFont="1" applyFill="1" applyBorder="1" applyAlignment="1" applyProtection="1">
      <alignment horizontal="justify" vertical="justify" wrapText="1"/>
      <protection locked="0"/>
    </xf>
    <xf numFmtId="0" fontId="10" fillId="0" borderId="0" xfId="0" applyFont="1" applyAlignment="1" applyProtection="1">
      <alignment horizontal="justify" vertical="justify" wrapText="1"/>
      <protection hidden="1"/>
    </xf>
    <xf numFmtId="9" fontId="2" fillId="8" borderId="1" xfId="0" applyNumberFormat="1" applyFont="1" applyFill="1" applyBorder="1" applyAlignment="1" applyProtection="1">
      <alignment horizontal="justify" vertical="justify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3" fillId="6" borderId="3" xfId="0" applyFont="1" applyFill="1" applyBorder="1" applyAlignment="1" applyProtection="1">
      <alignment vertical="center" wrapText="1"/>
      <protection hidden="1"/>
    </xf>
    <xf numFmtId="0" fontId="3" fillId="6" borderId="4" xfId="0" applyFont="1" applyFill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3" fillId="3" borderId="3" xfId="0" applyFont="1" applyFill="1" applyBorder="1" applyAlignment="1" applyProtection="1">
      <alignment vertical="center" wrapText="1"/>
      <protection hidden="1"/>
    </xf>
    <xf numFmtId="0" fontId="3" fillId="3" borderId="4" xfId="0" applyFont="1" applyFill="1" applyBorder="1" applyAlignment="1" applyProtection="1">
      <alignment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0" fontId="10" fillId="10" borderId="0" xfId="0" applyFont="1" applyFill="1" applyAlignment="1" applyProtection="1">
      <alignment horizontal="justify" vertical="justify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vertical="center" wrapText="1"/>
      <protection hidden="1"/>
    </xf>
    <xf numFmtId="0" fontId="3" fillId="11" borderId="1" xfId="0" applyFont="1" applyFill="1" applyBorder="1" applyAlignment="1" applyProtection="1">
      <alignment horizontal="center" vertical="center" wrapText="1"/>
      <protection hidden="1"/>
    </xf>
    <xf numFmtId="0" fontId="3" fillId="11" borderId="1" xfId="0" applyFont="1" applyFill="1" applyBorder="1" applyAlignment="1" applyProtection="1">
      <alignment vertical="center" wrapText="1"/>
      <protection hidden="1"/>
    </xf>
    <xf numFmtId="0" fontId="3" fillId="7" borderId="1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justify" wrapText="1"/>
      <protection locked="0"/>
    </xf>
    <xf numFmtId="0" fontId="3" fillId="2" borderId="7" xfId="0" applyFont="1" applyFill="1" applyBorder="1" applyAlignment="1" applyProtection="1">
      <alignment horizontal="center" vertical="justify" wrapText="1"/>
      <protection locked="0"/>
    </xf>
    <xf numFmtId="0" fontId="6" fillId="9" borderId="8" xfId="0" applyFont="1" applyFill="1" applyBorder="1" applyAlignment="1" applyProtection="1">
      <alignment horizontal="center" vertical="justify" wrapText="1"/>
      <protection hidden="1"/>
    </xf>
    <xf numFmtId="2" fontId="2" fillId="3" borderId="1" xfId="0" applyNumberFormat="1" applyFont="1" applyFill="1" applyBorder="1" applyAlignment="1" applyProtection="1">
      <alignment vertical="center" wrapText="1"/>
      <protection hidden="1"/>
    </xf>
    <xf numFmtId="2" fontId="3" fillId="3" borderId="2" xfId="0" applyNumberFormat="1" applyFont="1" applyFill="1" applyBorder="1" applyAlignment="1" applyProtection="1">
      <alignment vertical="center" wrapText="1"/>
      <protection hidden="1"/>
    </xf>
    <xf numFmtId="2" fontId="3" fillId="3" borderId="3" xfId="0" applyNumberFormat="1" applyFont="1" applyFill="1" applyBorder="1" applyAlignment="1" applyProtection="1">
      <alignment vertical="center" wrapText="1"/>
      <protection hidden="1"/>
    </xf>
    <xf numFmtId="2" fontId="3" fillId="3" borderId="4" xfId="0" applyNumberFormat="1" applyFont="1" applyFill="1" applyBorder="1" applyAlignment="1" applyProtection="1">
      <alignment vertical="center" wrapText="1"/>
      <protection hidden="1"/>
    </xf>
    <xf numFmtId="2" fontId="2" fillId="5" borderId="1" xfId="0" applyNumberFormat="1" applyFont="1" applyFill="1" applyBorder="1" applyAlignment="1" applyProtection="1">
      <alignment vertical="center" wrapText="1"/>
      <protection hidden="1"/>
    </xf>
    <xf numFmtId="2" fontId="2" fillId="6" borderId="1" xfId="0" applyNumberFormat="1" applyFont="1" applyFill="1" applyBorder="1" applyAlignment="1" applyProtection="1">
      <alignment vertical="center" wrapText="1"/>
      <protection hidden="1"/>
    </xf>
    <xf numFmtId="2" fontId="2" fillId="7" borderId="1" xfId="0" applyNumberFormat="1" applyFont="1" applyFill="1" applyBorder="1" applyAlignment="1" applyProtection="1">
      <alignment vertical="center" wrapText="1"/>
      <protection hidden="1"/>
    </xf>
    <xf numFmtId="2" fontId="3" fillId="5" borderId="2" xfId="0" applyNumberFormat="1" applyFont="1" applyFill="1" applyBorder="1" applyAlignment="1" applyProtection="1">
      <alignment vertical="center" wrapText="1"/>
      <protection hidden="1"/>
    </xf>
    <xf numFmtId="2" fontId="3" fillId="5" borderId="3" xfId="0" applyNumberFormat="1" applyFont="1" applyFill="1" applyBorder="1" applyAlignment="1" applyProtection="1">
      <alignment vertical="center" wrapText="1"/>
      <protection hidden="1"/>
    </xf>
    <xf numFmtId="2" fontId="3" fillId="5" borderId="4" xfId="0" applyNumberFormat="1" applyFont="1" applyFill="1" applyBorder="1" applyAlignment="1" applyProtection="1">
      <alignment vertical="center" wrapText="1"/>
      <protection hidden="1"/>
    </xf>
    <xf numFmtId="2" fontId="3" fillId="6" borderId="2" xfId="0" applyNumberFormat="1" applyFont="1" applyFill="1" applyBorder="1" applyAlignment="1" applyProtection="1">
      <alignment vertical="center" wrapText="1"/>
      <protection hidden="1"/>
    </xf>
    <xf numFmtId="2" fontId="3" fillId="6" borderId="3" xfId="0" applyNumberFormat="1" applyFont="1" applyFill="1" applyBorder="1" applyAlignment="1" applyProtection="1">
      <alignment vertical="center" wrapText="1"/>
      <protection hidden="1"/>
    </xf>
    <xf numFmtId="2" fontId="3" fillId="6" borderId="4" xfId="0" applyNumberFormat="1" applyFont="1" applyFill="1" applyBorder="1" applyAlignment="1" applyProtection="1">
      <alignment vertical="center" wrapText="1"/>
      <protection hidden="1"/>
    </xf>
    <xf numFmtId="2" fontId="3" fillId="7" borderId="2" xfId="0" applyNumberFormat="1" applyFont="1" applyFill="1" applyBorder="1" applyAlignment="1" applyProtection="1">
      <alignment vertical="center" wrapText="1"/>
      <protection hidden="1"/>
    </xf>
    <xf numFmtId="2" fontId="3" fillId="7" borderId="3" xfId="0" applyNumberFormat="1" applyFont="1" applyFill="1" applyBorder="1" applyAlignment="1" applyProtection="1">
      <alignment vertical="center" wrapText="1"/>
      <protection hidden="1"/>
    </xf>
    <xf numFmtId="2" fontId="3" fillId="7" borderId="4" xfId="0" applyNumberFormat="1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justify" vertical="justify" wrapText="1"/>
      <protection locked="0"/>
    </xf>
    <xf numFmtId="0" fontId="3" fillId="0" borderId="6" xfId="0" applyFont="1" applyBorder="1" applyAlignment="1" applyProtection="1">
      <alignment horizontal="justify" vertical="justify" wrapText="1"/>
      <protection locked="0"/>
    </xf>
    <xf numFmtId="0" fontId="3" fillId="0" borderId="7" xfId="0" applyFont="1" applyBorder="1" applyAlignment="1" applyProtection="1">
      <alignment horizontal="justify" vertical="justify" wrapText="1"/>
      <protection locked="0"/>
    </xf>
    <xf numFmtId="43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3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43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5" borderId="1" xfId="0" applyNumberFormat="1" applyFont="1" applyFill="1" applyBorder="1" applyAlignment="1" applyProtection="1">
      <alignment vertical="center" wrapText="1"/>
      <protection hidden="1"/>
    </xf>
    <xf numFmtId="2" fontId="3" fillId="6" borderId="1" xfId="0" applyNumberFormat="1" applyFont="1" applyFill="1" applyBorder="1" applyAlignment="1" applyProtection="1">
      <alignment vertical="center" wrapText="1"/>
      <protection hidden="1"/>
    </xf>
    <xf numFmtId="2" fontId="3" fillId="7" borderId="1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center" vertical="justify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66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3" zoomScale="85" zoomScaleNormal="85" workbookViewId="0">
      <selection activeCell="L28" sqref="L28"/>
    </sheetView>
  </sheetViews>
  <sheetFormatPr defaultRowHeight="14.25"/>
  <cols>
    <col min="1" max="1" width="9.140625" style="2"/>
    <col min="2" max="2" width="32.5703125" style="2" customWidth="1"/>
    <col min="3" max="3" width="12.85546875" style="2" bestFit="1" customWidth="1"/>
    <col min="4" max="4" width="11.85546875" style="2" customWidth="1"/>
    <col min="5" max="5" width="11.28515625" style="2" bestFit="1" customWidth="1"/>
    <col min="6" max="6" width="13.5703125" style="2" customWidth="1"/>
    <col min="7" max="7" width="12.42578125" style="2" customWidth="1"/>
    <col min="8" max="8" width="14" style="2" customWidth="1"/>
    <col min="9" max="9" width="14.140625" style="2" bestFit="1" customWidth="1"/>
    <col min="10" max="10" width="14.7109375" style="2" bestFit="1" customWidth="1"/>
    <col min="11" max="11" width="15.42578125" style="2" bestFit="1" customWidth="1"/>
    <col min="12" max="12" width="17.42578125" style="2" customWidth="1"/>
    <col min="13" max="16384" width="9.140625" style="2"/>
  </cols>
  <sheetData>
    <row r="1" spans="2:12" s="12" customFormat="1" ht="25.5" customHeight="1">
      <c r="D1" s="98" t="s">
        <v>21</v>
      </c>
      <c r="E1" s="98"/>
      <c r="F1" s="98"/>
      <c r="G1" s="98"/>
      <c r="H1" s="98"/>
      <c r="I1" s="98"/>
      <c r="J1" s="98"/>
    </row>
    <row r="2" spans="2:12" ht="36">
      <c r="B2" s="33" t="s">
        <v>4</v>
      </c>
      <c r="C2" s="33" t="s">
        <v>34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27</v>
      </c>
      <c r="K2" s="1" t="s">
        <v>28</v>
      </c>
    </row>
    <row r="3" spans="2:12" ht="18">
      <c r="B3" s="103" t="s">
        <v>0</v>
      </c>
      <c r="C3" s="34" t="s">
        <v>35</v>
      </c>
      <c r="D3" s="3"/>
      <c r="E3" s="17">
        <v>0.1152</v>
      </c>
      <c r="F3" s="18">
        <f>D3*E3/12</f>
        <v>0</v>
      </c>
      <c r="G3" s="18">
        <f>F3*5%</f>
        <v>0</v>
      </c>
      <c r="H3" s="18">
        <f>F3-G3</f>
        <v>0</v>
      </c>
      <c r="I3" s="73">
        <f>H3+H4+H5+H6</f>
        <v>0</v>
      </c>
      <c r="J3" s="91" t="e">
        <f>I3/D7*100000</f>
        <v>#DIV/0!</v>
      </c>
      <c r="K3" s="72" t="e">
        <f>J3</f>
        <v>#DIV/0!</v>
      </c>
      <c r="L3" s="59">
        <f>D7+D12+D17+D22</f>
        <v>0</v>
      </c>
    </row>
    <row r="4" spans="2:12" ht="18">
      <c r="B4" s="104"/>
      <c r="C4" s="34" t="s">
        <v>36</v>
      </c>
      <c r="D4" s="3"/>
      <c r="E4" s="17">
        <v>0.1152</v>
      </c>
      <c r="F4" s="18">
        <f t="shared" ref="F4:F6" si="0">D4*E4/12</f>
        <v>0</v>
      </c>
      <c r="G4" s="18">
        <f>F4*10%</f>
        <v>0</v>
      </c>
      <c r="H4" s="18">
        <f t="shared" ref="H4:H6" si="1">F4-G4</f>
        <v>0</v>
      </c>
      <c r="I4" s="74"/>
      <c r="J4" s="92"/>
      <c r="K4" s="72"/>
      <c r="L4" s="97"/>
    </row>
    <row r="5" spans="2:12" ht="18">
      <c r="B5" s="56" t="s">
        <v>31</v>
      </c>
      <c r="C5" s="62" t="s">
        <v>37</v>
      </c>
      <c r="D5" s="3"/>
      <c r="E5" s="17">
        <v>0.105</v>
      </c>
      <c r="F5" s="18">
        <f t="shared" si="0"/>
        <v>0</v>
      </c>
      <c r="G5" s="18">
        <f t="shared" ref="G5:G21" si="2">F5*10%</f>
        <v>0</v>
      </c>
      <c r="H5" s="18">
        <f t="shared" si="1"/>
        <v>0</v>
      </c>
      <c r="I5" s="74"/>
      <c r="J5" s="92"/>
      <c r="K5" s="72"/>
      <c r="L5" s="97"/>
    </row>
    <row r="6" spans="2:12" ht="18">
      <c r="B6" s="57" t="s">
        <v>32</v>
      </c>
      <c r="C6" s="62" t="s">
        <v>38</v>
      </c>
      <c r="D6" s="3"/>
      <c r="E6" s="17">
        <v>9.5000000000000001E-2</v>
      </c>
      <c r="F6" s="19">
        <f t="shared" si="0"/>
        <v>0</v>
      </c>
      <c r="G6" s="19">
        <f t="shared" si="2"/>
        <v>0</v>
      </c>
      <c r="H6" s="18">
        <f t="shared" si="1"/>
        <v>0</v>
      </c>
      <c r="I6" s="74"/>
      <c r="J6" s="92"/>
      <c r="K6" s="72"/>
      <c r="L6" s="97"/>
    </row>
    <row r="7" spans="2:12" ht="18">
      <c r="B7" s="34" t="s">
        <v>12</v>
      </c>
      <c r="C7" s="34"/>
      <c r="D7" s="18">
        <f>D3+D4+D5+D6</f>
        <v>0</v>
      </c>
      <c r="E7" s="17"/>
      <c r="F7" s="19"/>
      <c r="G7" s="19"/>
      <c r="H7" s="18"/>
      <c r="I7" s="75"/>
      <c r="J7" s="93"/>
      <c r="K7" s="72"/>
      <c r="L7" s="97"/>
    </row>
    <row r="8" spans="2:12" ht="18">
      <c r="B8" s="99" t="s">
        <v>1</v>
      </c>
      <c r="C8" s="63" t="s">
        <v>35</v>
      </c>
      <c r="D8" s="4"/>
      <c r="E8" s="20">
        <v>0.1104</v>
      </c>
      <c r="F8" s="21">
        <f>D8*E8/4</f>
        <v>0</v>
      </c>
      <c r="G8" s="22">
        <f>F8*5%</f>
        <v>0</v>
      </c>
      <c r="H8" s="21">
        <f>F8-G8</f>
        <v>0</v>
      </c>
      <c r="I8" s="79">
        <f>H8+H9+H10+H11</f>
        <v>0</v>
      </c>
      <c r="J8" s="94" t="e">
        <f>I8/D12*100000</f>
        <v>#DIV/0!</v>
      </c>
      <c r="K8" s="76" t="e">
        <f>J8/3</f>
        <v>#DIV/0!</v>
      </c>
      <c r="L8" s="97"/>
    </row>
    <row r="9" spans="2:12" ht="18">
      <c r="B9" s="100"/>
      <c r="C9" s="63" t="s">
        <v>36</v>
      </c>
      <c r="D9" s="4"/>
      <c r="E9" s="20">
        <v>0.1104</v>
      </c>
      <c r="F9" s="21">
        <f t="shared" ref="F9:F16" si="3">D9*E9/4</f>
        <v>0</v>
      </c>
      <c r="G9" s="22">
        <f t="shared" si="2"/>
        <v>0</v>
      </c>
      <c r="H9" s="21">
        <f t="shared" ref="H9:H21" si="4">F9-G9</f>
        <v>0</v>
      </c>
      <c r="I9" s="80"/>
      <c r="J9" s="94"/>
      <c r="K9" s="76"/>
      <c r="L9" s="97"/>
    </row>
    <row r="10" spans="2:12" ht="18">
      <c r="B10" s="51" t="s">
        <v>29</v>
      </c>
      <c r="C10" s="64" t="s">
        <v>37</v>
      </c>
      <c r="D10" s="4"/>
      <c r="E10" s="23">
        <v>0.1</v>
      </c>
      <c r="F10" s="21">
        <f t="shared" si="3"/>
        <v>0</v>
      </c>
      <c r="G10" s="22">
        <f t="shared" si="2"/>
        <v>0</v>
      </c>
      <c r="H10" s="21">
        <f t="shared" si="4"/>
        <v>0</v>
      </c>
      <c r="I10" s="80"/>
      <c r="J10" s="94"/>
      <c r="K10" s="76"/>
      <c r="L10" s="97"/>
    </row>
    <row r="11" spans="2:12" ht="18">
      <c r="B11" s="52" t="s">
        <v>30</v>
      </c>
      <c r="C11" s="64" t="s">
        <v>38</v>
      </c>
      <c r="D11" s="4"/>
      <c r="E11" s="23">
        <v>0.09</v>
      </c>
      <c r="F11" s="21">
        <f t="shared" si="3"/>
        <v>0</v>
      </c>
      <c r="G11" s="22">
        <f t="shared" si="2"/>
        <v>0</v>
      </c>
      <c r="H11" s="21">
        <f t="shared" si="4"/>
        <v>0</v>
      </c>
      <c r="I11" s="80"/>
      <c r="J11" s="94"/>
      <c r="K11" s="76"/>
      <c r="L11" s="97"/>
    </row>
    <row r="12" spans="2:12" ht="18">
      <c r="B12" s="35" t="s">
        <v>13</v>
      </c>
      <c r="C12" s="50"/>
      <c r="D12" s="22">
        <f>D8+D9+D10+D11</f>
        <v>0</v>
      </c>
      <c r="E12" s="23"/>
      <c r="F12" s="21"/>
      <c r="G12" s="22"/>
      <c r="H12" s="21"/>
      <c r="I12" s="81"/>
      <c r="J12" s="94"/>
      <c r="K12" s="76"/>
      <c r="L12" s="97"/>
    </row>
    <row r="13" spans="2:12" ht="18">
      <c r="B13" s="101" t="s">
        <v>2</v>
      </c>
      <c r="C13" s="65" t="s">
        <v>35</v>
      </c>
      <c r="D13" s="5"/>
      <c r="E13" s="24">
        <v>0.1176</v>
      </c>
      <c r="F13" s="25">
        <f t="shared" si="3"/>
        <v>0</v>
      </c>
      <c r="G13" s="26">
        <f>F13*5%</f>
        <v>0</v>
      </c>
      <c r="H13" s="25">
        <f t="shared" si="4"/>
        <v>0</v>
      </c>
      <c r="I13" s="82">
        <f>H13+H14+H15+H16</f>
        <v>0</v>
      </c>
      <c r="J13" s="95" t="e">
        <f>I13/D17*100000</f>
        <v>#DIV/0!</v>
      </c>
      <c r="K13" s="77" t="e">
        <f>J13/3</f>
        <v>#DIV/0!</v>
      </c>
      <c r="L13" s="97"/>
    </row>
    <row r="14" spans="2:12" ht="18">
      <c r="B14" s="102"/>
      <c r="C14" s="65" t="s">
        <v>36</v>
      </c>
      <c r="D14" s="5"/>
      <c r="E14" s="24">
        <v>0.1176</v>
      </c>
      <c r="F14" s="25">
        <f t="shared" si="3"/>
        <v>0</v>
      </c>
      <c r="G14" s="26">
        <f t="shared" si="2"/>
        <v>0</v>
      </c>
      <c r="H14" s="25">
        <f t="shared" si="4"/>
        <v>0</v>
      </c>
      <c r="I14" s="83"/>
      <c r="J14" s="95"/>
      <c r="K14" s="77"/>
      <c r="L14" s="97"/>
    </row>
    <row r="15" spans="2:12" ht="18">
      <c r="B15" s="53" t="s">
        <v>31</v>
      </c>
      <c r="C15" s="66" t="s">
        <v>37</v>
      </c>
      <c r="D15" s="5"/>
      <c r="E15" s="24">
        <v>0.1075</v>
      </c>
      <c r="F15" s="25">
        <f t="shared" si="3"/>
        <v>0</v>
      </c>
      <c r="G15" s="26">
        <f t="shared" si="2"/>
        <v>0</v>
      </c>
      <c r="H15" s="25">
        <f t="shared" si="4"/>
        <v>0</v>
      </c>
      <c r="I15" s="83"/>
      <c r="J15" s="95"/>
      <c r="K15" s="77"/>
      <c r="L15" s="97"/>
    </row>
    <row r="16" spans="2:12" ht="18">
      <c r="B16" s="54" t="s">
        <v>30</v>
      </c>
      <c r="C16" s="66" t="s">
        <v>38</v>
      </c>
      <c r="D16" s="5"/>
      <c r="E16" s="24">
        <v>9.7500000000000003E-2</v>
      </c>
      <c r="F16" s="25">
        <f t="shared" si="3"/>
        <v>0</v>
      </c>
      <c r="G16" s="26">
        <f t="shared" si="2"/>
        <v>0</v>
      </c>
      <c r="H16" s="25">
        <f t="shared" si="4"/>
        <v>0</v>
      </c>
      <c r="I16" s="83"/>
      <c r="J16" s="95"/>
      <c r="K16" s="77"/>
      <c r="L16" s="97"/>
    </row>
    <row r="17" spans="1:13" ht="18">
      <c r="B17" s="36" t="s">
        <v>13</v>
      </c>
      <c r="C17" s="36"/>
      <c r="D17" s="26">
        <f>D13+D14+D15+D16</f>
        <v>0</v>
      </c>
      <c r="E17" s="24"/>
      <c r="F17" s="25"/>
      <c r="G17" s="26"/>
      <c r="H17" s="25"/>
      <c r="I17" s="84"/>
      <c r="J17" s="95"/>
      <c r="K17" s="77"/>
      <c r="L17" s="97"/>
    </row>
    <row r="18" spans="1:13" ht="18">
      <c r="B18" s="105" t="s">
        <v>3</v>
      </c>
      <c r="C18" s="37" t="s">
        <v>35</v>
      </c>
      <c r="D18" s="6">
        <v>0</v>
      </c>
      <c r="E18" s="27">
        <v>0.1128</v>
      </c>
      <c r="F18" s="28">
        <f>D18*E18*5</f>
        <v>0</v>
      </c>
      <c r="G18" s="28">
        <f>F18*5%</f>
        <v>0</v>
      </c>
      <c r="H18" s="29">
        <f t="shared" si="4"/>
        <v>0</v>
      </c>
      <c r="I18" s="85">
        <f>H18+H19+H20+H21</f>
        <v>0</v>
      </c>
      <c r="J18" s="96" t="e">
        <f>I18/D22*100000</f>
        <v>#DIV/0!</v>
      </c>
      <c r="K18" s="78" t="e">
        <f>J18/60</f>
        <v>#DIV/0!</v>
      </c>
      <c r="L18" s="97"/>
    </row>
    <row r="19" spans="1:13" ht="18">
      <c r="B19" s="106"/>
      <c r="C19" s="37" t="s">
        <v>36</v>
      </c>
      <c r="D19" s="6"/>
      <c r="E19" s="27">
        <v>0.1128</v>
      </c>
      <c r="F19" s="28">
        <f t="shared" ref="F19:F21" si="5">D19*E19*5</f>
        <v>0</v>
      </c>
      <c r="G19" s="28">
        <f t="shared" si="2"/>
        <v>0</v>
      </c>
      <c r="H19" s="29">
        <f t="shared" si="4"/>
        <v>0</v>
      </c>
      <c r="I19" s="86"/>
      <c r="J19" s="96"/>
      <c r="K19" s="78"/>
      <c r="L19" s="97"/>
    </row>
    <row r="20" spans="1:13" ht="18">
      <c r="B20" s="58" t="s">
        <v>31</v>
      </c>
      <c r="C20" s="67" t="s">
        <v>37</v>
      </c>
      <c r="D20" s="6"/>
      <c r="E20" s="27">
        <v>0.10299999999999999</v>
      </c>
      <c r="F20" s="28">
        <f t="shared" si="5"/>
        <v>0</v>
      </c>
      <c r="G20" s="28">
        <f t="shared" si="2"/>
        <v>0</v>
      </c>
      <c r="H20" s="29">
        <f t="shared" si="4"/>
        <v>0</v>
      </c>
      <c r="I20" s="86"/>
      <c r="J20" s="96"/>
      <c r="K20" s="78"/>
      <c r="L20" s="97"/>
    </row>
    <row r="21" spans="1:13" ht="18">
      <c r="B21" s="55" t="s">
        <v>33</v>
      </c>
      <c r="C21" s="67" t="s">
        <v>38</v>
      </c>
      <c r="D21" s="6">
        <v>0</v>
      </c>
      <c r="E21" s="27">
        <v>9.2999999999999999E-2</v>
      </c>
      <c r="F21" s="28">
        <f t="shared" si="5"/>
        <v>0</v>
      </c>
      <c r="G21" s="28">
        <f t="shared" si="2"/>
        <v>0</v>
      </c>
      <c r="H21" s="29">
        <f t="shared" si="4"/>
        <v>0</v>
      </c>
      <c r="I21" s="86"/>
      <c r="J21" s="96"/>
      <c r="K21" s="78"/>
      <c r="L21" s="97"/>
    </row>
    <row r="22" spans="1:13" ht="18">
      <c r="B22" s="37" t="s">
        <v>13</v>
      </c>
      <c r="C22" s="60"/>
      <c r="D22" s="30">
        <f>D21+D20+D19+D18</f>
        <v>0</v>
      </c>
      <c r="E22" s="27"/>
      <c r="F22" s="28"/>
      <c r="G22" s="28"/>
      <c r="H22" s="29"/>
      <c r="I22" s="87"/>
      <c r="J22" s="96"/>
      <c r="K22" s="78"/>
      <c r="L22" s="97"/>
    </row>
    <row r="23" spans="1:13" ht="19.5">
      <c r="B23" s="38"/>
      <c r="C23" s="61"/>
      <c r="D23" s="88" t="s">
        <v>11</v>
      </c>
      <c r="E23" s="89"/>
      <c r="F23" s="89"/>
      <c r="G23" s="89"/>
      <c r="H23" s="90"/>
      <c r="I23" s="16">
        <f>I3+I8+I13+I18</f>
        <v>0</v>
      </c>
      <c r="J23" s="16" t="e">
        <f t="shared" ref="J23:K23" si="6">J3+J8+J13+J18</f>
        <v>#DIV/0!</v>
      </c>
      <c r="K23" s="16" t="e">
        <f t="shared" si="6"/>
        <v>#DIV/0!</v>
      </c>
    </row>
    <row r="24" spans="1:13">
      <c r="B24" s="39"/>
      <c r="C24" s="39"/>
    </row>
    <row r="25" spans="1:13" ht="19.5">
      <c r="B25" s="39"/>
      <c r="C25" s="39"/>
      <c r="D25" s="71" t="s">
        <v>22</v>
      </c>
      <c r="E25" s="71"/>
      <c r="F25" s="71"/>
      <c r="G25" s="71"/>
      <c r="H25" s="71"/>
      <c r="I25" s="71"/>
      <c r="J25" s="71"/>
    </row>
    <row r="26" spans="1:13" ht="36">
      <c r="A26" s="7"/>
      <c r="B26" s="40" t="s">
        <v>20</v>
      </c>
      <c r="C26" s="40"/>
      <c r="D26" s="8" t="s">
        <v>5</v>
      </c>
      <c r="E26" s="8" t="s">
        <v>16</v>
      </c>
      <c r="F26" s="8" t="s">
        <v>6</v>
      </c>
      <c r="G26" s="8" t="s">
        <v>17</v>
      </c>
      <c r="H26" s="69" t="s">
        <v>18</v>
      </c>
      <c r="I26" s="70"/>
      <c r="J26" s="69" t="s">
        <v>19</v>
      </c>
      <c r="K26" s="70"/>
      <c r="L26" s="8" t="s">
        <v>9</v>
      </c>
    </row>
    <row r="27" spans="1:13" ht="18">
      <c r="A27" s="7"/>
      <c r="B27" s="41"/>
      <c r="C27" s="41"/>
      <c r="D27" s="9"/>
      <c r="E27" s="9"/>
      <c r="F27" s="9"/>
      <c r="G27" s="9"/>
      <c r="H27" s="9"/>
      <c r="I27" s="9"/>
      <c r="J27" s="9"/>
      <c r="K27" s="9"/>
      <c r="L27" s="9"/>
      <c r="M27" s="48"/>
    </row>
    <row r="28" spans="1:13" ht="18">
      <c r="A28" s="7"/>
      <c r="B28" s="41" t="s">
        <v>0</v>
      </c>
      <c r="C28" s="41"/>
      <c r="D28" s="9">
        <v>400000</v>
      </c>
      <c r="E28" s="9">
        <v>2</v>
      </c>
      <c r="F28" s="44">
        <v>0.1</v>
      </c>
      <c r="G28" s="13">
        <f>D28*F28*E28</f>
        <v>80000</v>
      </c>
      <c r="H28" s="9">
        <v>24</v>
      </c>
      <c r="I28" s="13">
        <f>960*H28*M28</f>
        <v>92160</v>
      </c>
      <c r="J28" s="44"/>
      <c r="K28" s="13">
        <f>(G28-I28)*J28</f>
        <v>0</v>
      </c>
      <c r="L28" s="13">
        <f>D28+G28-I28-K28</f>
        <v>387840</v>
      </c>
      <c r="M28" s="48">
        <f>D28/100000</f>
        <v>4</v>
      </c>
    </row>
    <row r="29" spans="1:13" ht="18">
      <c r="A29" s="7"/>
      <c r="B29" s="42" t="s">
        <v>1</v>
      </c>
      <c r="C29" s="42"/>
      <c r="D29" s="10"/>
      <c r="E29" s="10">
        <v>0</v>
      </c>
      <c r="F29" s="45">
        <v>0.1</v>
      </c>
      <c r="G29" s="14">
        <f t="shared" ref="G29:G30" si="7">D29*F29*E29</f>
        <v>0</v>
      </c>
      <c r="H29" s="10">
        <v>0</v>
      </c>
      <c r="I29" s="14">
        <f>2760*H29*M29</f>
        <v>0</v>
      </c>
      <c r="J29" s="45"/>
      <c r="K29" s="14">
        <f t="shared" ref="K29:K31" si="8">(G29-I29)*J29</f>
        <v>0</v>
      </c>
      <c r="L29" s="14">
        <f t="shared" ref="L29:L31" si="9">D29+G29-I29-K29</f>
        <v>0</v>
      </c>
      <c r="M29" s="48">
        <f t="shared" ref="M29" si="10">D29/100000</f>
        <v>0</v>
      </c>
    </row>
    <row r="30" spans="1:13" ht="18">
      <c r="A30" s="7"/>
      <c r="B30" s="41" t="s">
        <v>14</v>
      </c>
      <c r="C30" s="41"/>
      <c r="D30" s="9"/>
      <c r="E30" s="9"/>
      <c r="F30" s="46">
        <v>0.1065</v>
      </c>
      <c r="G30" s="13">
        <f t="shared" si="7"/>
        <v>0</v>
      </c>
      <c r="H30" s="9">
        <v>0</v>
      </c>
      <c r="I30" s="13">
        <f>2940*H30*M30</f>
        <v>0</v>
      </c>
      <c r="J30" s="44"/>
      <c r="K30" s="13">
        <f t="shared" si="8"/>
        <v>0</v>
      </c>
      <c r="L30" s="13">
        <f t="shared" si="9"/>
        <v>0</v>
      </c>
      <c r="M30" s="48">
        <f>D30/100000</f>
        <v>0</v>
      </c>
    </row>
    <row r="31" spans="1:13" ht="18">
      <c r="A31" s="7"/>
      <c r="B31" s="43" t="s">
        <v>15</v>
      </c>
      <c r="C31" s="43"/>
      <c r="D31" s="11"/>
      <c r="E31" s="11"/>
      <c r="F31" s="47">
        <v>9.8000000000000004E-2</v>
      </c>
      <c r="G31" s="15">
        <f>D31*F31*E31</f>
        <v>0</v>
      </c>
      <c r="H31" s="11"/>
      <c r="I31" s="15"/>
      <c r="J31" s="49"/>
      <c r="K31" s="15">
        <f t="shared" si="8"/>
        <v>0</v>
      </c>
      <c r="L31" s="15">
        <f t="shared" si="9"/>
        <v>0</v>
      </c>
    </row>
    <row r="32" spans="1:13">
      <c r="B32" s="39"/>
      <c r="C32" s="39"/>
    </row>
    <row r="34" spans="9:12" ht="19.5">
      <c r="I34" s="31"/>
      <c r="J34" s="68" t="s">
        <v>26</v>
      </c>
      <c r="K34" s="68"/>
      <c r="L34" s="32"/>
    </row>
    <row r="35" spans="9:12" ht="19.5" customHeight="1">
      <c r="I35" s="68" t="s">
        <v>23</v>
      </c>
      <c r="J35" s="68"/>
      <c r="K35" s="68"/>
      <c r="L35" s="68"/>
    </row>
    <row r="36" spans="9:12" ht="19.5" customHeight="1">
      <c r="I36" s="68" t="s">
        <v>24</v>
      </c>
      <c r="J36" s="68"/>
      <c r="K36" s="68"/>
      <c r="L36" s="68"/>
    </row>
    <row r="37" spans="9:12" ht="19.5">
      <c r="I37" s="31"/>
      <c r="J37" s="68" t="s">
        <v>25</v>
      </c>
      <c r="K37" s="68"/>
      <c r="L37" s="31"/>
    </row>
  </sheetData>
  <sheetProtection password="938E" sheet="1" objects="1" scenarios="1"/>
  <mergeCells count="26">
    <mergeCell ref="L4:L22"/>
    <mergeCell ref="D1:J1"/>
    <mergeCell ref="B8:B9"/>
    <mergeCell ref="B13:B14"/>
    <mergeCell ref="B3:B4"/>
    <mergeCell ref="B18:B19"/>
    <mergeCell ref="D25:J25"/>
    <mergeCell ref="J34:K34"/>
    <mergeCell ref="K3:K7"/>
    <mergeCell ref="I3:I7"/>
    <mergeCell ref="K8:K12"/>
    <mergeCell ref="K13:K17"/>
    <mergeCell ref="K18:K22"/>
    <mergeCell ref="I8:I12"/>
    <mergeCell ref="I13:I17"/>
    <mergeCell ref="I18:I22"/>
    <mergeCell ref="D23:H23"/>
    <mergeCell ref="J3:J7"/>
    <mergeCell ref="J8:J12"/>
    <mergeCell ref="J13:J17"/>
    <mergeCell ref="J18:J22"/>
    <mergeCell ref="J37:K37"/>
    <mergeCell ref="I35:L35"/>
    <mergeCell ref="I36:L36"/>
    <mergeCell ref="J26:K26"/>
    <mergeCell ref="H26:I26"/>
  </mergeCells>
  <dataValidations count="5">
    <dataValidation type="list" allowBlank="1" showInputMessage="1" showErrorMessage="1" sqref="F28">
      <formula1>"9.50%,10%,10.50%,11%"</formula1>
    </dataValidation>
    <dataValidation type="list" allowBlank="1" showInputMessage="1" showErrorMessage="1" sqref="J28:J31">
      <formula1>"5%,10%"</formula1>
    </dataValidation>
    <dataValidation type="list" allowBlank="1" showInputMessage="1" showErrorMessage="1" sqref="F29">
      <formula1>"10%,10.5%"</formula1>
    </dataValidation>
    <dataValidation type="list" allowBlank="1" showInputMessage="1" showErrorMessage="1" sqref="F30">
      <formula1>"9.70%,10.15%,10.65%,11.20%"</formula1>
    </dataValidation>
    <dataValidation type="list" allowBlank="1" showInputMessage="1" showErrorMessage="1" sqref="F31">
      <formula1>"9.35%,9.80%,10.25%,10.75%"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2023-01-30T05:28:56Z</dcterms:created>
  <dcterms:modified xsi:type="dcterms:W3CDTF">2023-02-05T09:38:41Z</dcterms:modified>
</cp:coreProperties>
</file>