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995" windowHeight="8700" firstSheet="8" activeTab="9"/>
  </bookViews>
  <sheets>
    <sheet name="Daily collection @ Bank joma" sheetId="1" r:id="rId1"/>
    <sheet name="Bank statement" sheetId="2" r:id="rId2"/>
    <sheet name="M I S (lone-1)" sheetId="3" r:id="rId3"/>
    <sheet name="M I S-2" sheetId="4" r:id="rId4"/>
    <sheet name="M I S-3" sheetId="5" r:id="rId5"/>
    <sheet name="M I S-4" sheetId="6" r:id="rId6"/>
    <sheet name="M I S 5" sheetId="7" r:id="rId7"/>
    <sheet name="M I S 6" sheetId="8" r:id="rId8"/>
    <sheet name="Mullaion Riport" sheetId="9" r:id="rId9"/>
    <sheet name="Mullaion Riport-2" sheetId="10" r:id="rId10"/>
    <sheet name="58column " sheetId="11" r:id="rId11"/>
    <sheet name="By name collection" sheetId="12" r:id="rId12"/>
    <sheet name="C S Vittik" sheetId="13" r:id="rId13"/>
    <sheet name="C S Vittik 2" sheetId="14" r:id="rId14"/>
    <sheet name="Sheet4" sheetId="15" r:id="rId15"/>
  </sheets>
  <definedNames/>
  <calcPr fullCalcOnLoad="1"/>
</workbook>
</file>

<file path=xl/comments12.xml><?xml version="1.0" encoding="utf-8"?>
<comments xmlns="http://schemas.openxmlformats.org/spreadsheetml/2006/main">
  <authors>
    <author>DYD DEBHATA</author>
  </authors>
  <commentList>
    <comment ref="B316" authorId="0">
      <text>
        <r>
          <rPr>
            <b/>
            <sz val="9"/>
            <rFont val="Tahoma"/>
            <family val="2"/>
          </rPr>
          <t>DYD DEBHATA:</t>
        </r>
        <r>
          <rPr>
            <sz val="9"/>
            <rFont val="Tahoma"/>
            <family val="2"/>
          </rPr>
          <t xml:space="preserve">
</t>
        </r>
      </text>
    </comment>
    <comment ref="AB316" authorId="0">
      <text>
        <r>
          <rPr>
            <b/>
            <sz val="9"/>
            <rFont val="Tahoma"/>
            <family val="2"/>
          </rPr>
          <t>DYD DEBHATA: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<sst xmlns="http://schemas.openxmlformats.org/spreadsheetml/2006/main" count="2053" uniqueCount="946">
  <si>
    <t>bs</t>
  </si>
  <si>
    <t>Avmj</t>
  </si>
  <si>
    <t>Av`vq‡hvM¨</t>
  </si>
  <si>
    <t>mvwf©m PvR©</t>
  </si>
  <si>
    <t>mÂq</t>
  </si>
  <si>
    <t>me©‡gvU</t>
  </si>
  <si>
    <t>Pjgvb</t>
  </si>
  <si>
    <t>‡gvU</t>
  </si>
  <si>
    <t>Av`vqK…Z</t>
  </si>
  <si>
    <t>UvKv</t>
  </si>
  <si>
    <t>w¯’wZ</t>
  </si>
  <si>
    <t>hye Dbœqb Awa`ßi</t>
  </si>
  <si>
    <t>AvZ¥Kg©ms¯’vb Kg©m~Px</t>
  </si>
  <si>
    <t>gvm †k‡l</t>
  </si>
  <si>
    <t>ZvwiL</t>
  </si>
  <si>
    <t>FY weZiY</t>
  </si>
  <si>
    <t>nvi</t>
  </si>
  <si>
    <t>ch©š— †gvU</t>
  </si>
  <si>
    <t>‡Ljvcx</t>
  </si>
  <si>
    <t xml:space="preserve"> </t>
  </si>
  <si>
    <t>Av`vq</t>
  </si>
  <si>
    <t>Avwgbyi</t>
  </si>
  <si>
    <t>mvt PvR©</t>
  </si>
  <si>
    <t xml:space="preserve"> †gvU</t>
  </si>
  <si>
    <t>MYcÖRvZš¿x evsjv‡`k miKvi</t>
  </si>
  <si>
    <t>AvwRRyi</t>
  </si>
  <si>
    <t>kwn`yj</t>
  </si>
  <si>
    <t>gv‡mi bvg-</t>
  </si>
  <si>
    <t>µwgK</t>
  </si>
  <si>
    <t>wnmve bs I wnmv‡ei weeiY</t>
  </si>
  <si>
    <t>c~e©eZ©x gv‡mi</t>
  </si>
  <si>
    <t>G gv‡m Rgv</t>
  </si>
  <si>
    <t>G gv‡m</t>
  </si>
  <si>
    <t>e¨vsK my`</t>
  </si>
  <si>
    <t>KZ©b</t>
  </si>
  <si>
    <t>G gvmmn e¨vsK</t>
  </si>
  <si>
    <t>KZ©„K gÄyixi my`</t>
  </si>
  <si>
    <t>KZ©„K KZ©b</t>
  </si>
  <si>
    <t>G gvmmn µgcywÄZ</t>
  </si>
  <si>
    <t>G gv‡mi †kl</t>
  </si>
  <si>
    <t>Kvh©w`e‡m w¯’wZ</t>
  </si>
  <si>
    <t>(3+4+6)-(5+7)</t>
  </si>
  <si>
    <t>gyjab Znwej msMÖn I Rgv wnmve</t>
  </si>
  <si>
    <t>D‡Ëvjb</t>
  </si>
  <si>
    <t xml:space="preserve">G gv‡m </t>
  </si>
  <si>
    <t>FY weZiY wnmve</t>
  </si>
  <si>
    <t>Av`vqK…Z gyjab (Avmj) Rgv wnmve</t>
  </si>
  <si>
    <t>cÖe„w× Znwej wnmve</t>
  </si>
  <si>
    <t>‡gvU weZiY‡hvM¨ FY Znwe‡j w¯’wZ(1+2+3+4)</t>
  </si>
  <si>
    <t>e¨vsK KZ©„K</t>
  </si>
  <si>
    <t xml:space="preserve"> SuzwK Znwej wnmve (2fvM)</t>
  </si>
  <si>
    <t>cÖkvmwbK e¨q wnmve (1 fvM)</t>
  </si>
  <si>
    <t>Kg©x cyi¯‹vi Znwej (1 fvM)</t>
  </si>
  <si>
    <t>AwMÖg mÂq wnmve (5%)</t>
  </si>
  <si>
    <t>e¨w³MZ mÂq wnmve</t>
  </si>
  <si>
    <t>dig bs-cwi-7(L)/AvZ¥-9(L)</t>
  </si>
  <si>
    <t>wet `ªtÑw¯’wZc‡Îi mg_©‡b Kvh©vj‡q avivevwnKfv‡e GKwU †iwR÷vi msi¶Y Ki‡Z n‡e |</t>
  </si>
  <si>
    <t>FY Kg©m~wP g~j¨vqY  cÖwZ‡e`b</t>
  </si>
  <si>
    <t>gyjab Znwej</t>
  </si>
  <si>
    <t>e¨vsK Kv‡jKkb PvR© KZ©b</t>
  </si>
  <si>
    <t>cÖe„w× (16%+10% Gi 60%)</t>
  </si>
  <si>
    <t>¯’vbvbvZ‡I cÖvß/cÖ`Ë/(+/Ñ) Znwej</t>
  </si>
  <si>
    <t>e¨vsK wnmv‡e cÖvß bxU my`</t>
  </si>
  <si>
    <t>†gvU FY Znwej(K+M+N+OÑL)</t>
  </si>
  <si>
    <t>04|</t>
  </si>
  <si>
    <t>gv‡V cÖvc¨ tÑ</t>
  </si>
  <si>
    <t>Av`vq‡hvM¨ nqwb</t>
  </si>
  <si>
    <t>K)</t>
  </si>
  <si>
    <t>L)</t>
  </si>
  <si>
    <t>†MÖm wcwiqWf~³</t>
  </si>
  <si>
    <t>M)</t>
  </si>
  <si>
    <t>wKw¯— †Ljvcx</t>
  </si>
  <si>
    <t>N)</t>
  </si>
  <si>
    <t>†gqv‡`vËxY© †Ljvcx</t>
  </si>
  <si>
    <t>PjwZ</t>
  </si>
  <si>
    <t>cÖe„w× Rgv</t>
  </si>
  <si>
    <t>tÑ</t>
  </si>
  <si>
    <t>t-</t>
  </si>
  <si>
    <t>Gm,wU,wW</t>
  </si>
  <si>
    <t>Ab¨vb¨ wnmv‡e w¯’wZ</t>
  </si>
  <si>
    <t>c~e©eZ©x gv‡m w¯’wZ</t>
  </si>
  <si>
    <t>eZ©gvb gv‡m Rgv</t>
  </si>
  <si>
    <t xml:space="preserve"> bxU my`</t>
  </si>
  <si>
    <t>gvm †k‡l w¯’wZ</t>
  </si>
  <si>
    <t>O)</t>
  </si>
  <si>
    <t>SzwK Znwej(2 fvM)</t>
  </si>
  <si>
    <t>cÖkvmwbK e¨q(1 fvM)</t>
  </si>
  <si>
    <t>Kg©x cyi¯‹vi(1 fvM)</t>
  </si>
  <si>
    <t>5% mÂq Znwej</t>
  </si>
  <si>
    <t>e¨w³MZ mÂq Znwej</t>
  </si>
  <si>
    <t>eZ©gvb gv‡m weZiY</t>
  </si>
  <si>
    <t>gv‡mi c~e©gv‡m weZiY</t>
  </si>
  <si>
    <t>PjwZ erm‡i weZiY</t>
  </si>
  <si>
    <t>µgcywÄZ weZiY</t>
  </si>
  <si>
    <t>c~‡e©i A_©eQ‡i weZiY</t>
  </si>
  <si>
    <t>5.2|</t>
  </si>
  <si>
    <t>cÖwZ‡e`bvaxb gv‡mi c~e©gv‡m Av`vq‡hvM¨ I Av`vqK…Z (Avmj)</t>
  </si>
  <si>
    <t>08| cÖwZ‡e`bvaxb gv‡m Av`vq‡hvM¨ I Av`vqK…Z (Avmj),nvi I eQ‡ii Av`vq</t>
  </si>
  <si>
    <t>weeiY</t>
  </si>
  <si>
    <t>eQ‡ii Av`vq</t>
  </si>
  <si>
    <t>c~e© et †gvU Av`vq</t>
  </si>
  <si>
    <t>P)</t>
  </si>
  <si>
    <t>Pjgvb wKw¯—</t>
  </si>
  <si>
    <t>PjwZ (K+L)</t>
  </si>
  <si>
    <t>†Ljvcx (†gqv` D&amp;ËxY©)</t>
  </si>
  <si>
    <t>†gvU (M+N)</t>
  </si>
  <si>
    <t>µgcywÄZ</t>
  </si>
  <si>
    <t>cÖwZ‡e`bvaxb gv‡mi c~e©gv‡m ‡hvM¨ I K…Z (mvwf©m PvR©/my`)</t>
  </si>
  <si>
    <t>10| cÖwZ‡e`bvaxb gv‡m Av`vq‡hvM¨ I Av`vqK…Z (mvwf©m PvR©),nvi I eQ‡ii Av`vq</t>
  </si>
  <si>
    <t>Dc‡Rjvi bvg tÑ</t>
  </si>
  <si>
    <t>‡Rjvi bvg tÑ</t>
  </si>
  <si>
    <t>mvZ¶xiv</t>
  </si>
  <si>
    <t>cÖwZ‡e`bvaxb gvm tÑ</t>
  </si>
  <si>
    <t>‡gvU=</t>
  </si>
  <si>
    <t>5.1|</t>
  </si>
  <si>
    <t>weZiY †hvM¨ e¨vsK w¯’wZ tÑ</t>
  </si>
  <si>
    <t>me©‡gvU (4+5.1)=</t>
  </si>
  <si>
    <t>06|    FY weZiY</t>
  </si>
  <si>
    <t>01|</t>
  </si>
  <si>
    <t>02|</t>
  </si>
  <si>
    <t>07|</t>
  </si>
  <si>
    <t>09|</t>
  </si>
  <si>
    <t>3.K)</t>
  </si>
  <si>
    <t>gv‡mi</t>
  </si>
  <si>
    <t xml:space="preserve">eQ‡ii </t>
  </si>
  <si>
    <t xml:space="preserve"> †gvU †Ljvwc Aewkó</t>
  </si>
  <si>
    <t>we‡eP¨ gvm</t>
  </si>
  <si>
    <t>‡Ljvwc</t>
  </si>
  <si>
    <t>‡Ljvcx (Avmj )</t>
  </si>
  <si>
    <t>†gqv` DËxY© (|| )</t>
  </si>
  <si>
    <t>†gvU (|+|| )</t>
  </si>
  <si>
    <t>cwi‡kvwaZ</t>
  </si>
  <si>
    <t>FY msL¨v</t>
  </si>
  <si>
    <t>gwnjv</t>
  </si>
  <si>
    <t>1g</t>
  </si>
  <si>
    <t>2q</t>
  </si>
  <si>
    <t>3q</t>
  </si>
  <si>
    <t>4_©</t>
  </si>
  <si>
    <t>5g</t>
  </si>
  <si>
    <t>‡K›`ª msL¨v</t>
  </si>
  <si>
    <t>m`m¨ msL¨v</t>
  </si>
  <si>
    <t>weZiYK…Z F‡Yi</t>
  </si>
  <si>
    <t>cwigvb (j¶ UvKvq )</t>
  </si>
  <si>
    <t>c~e©eZ©x eQ‡ii †Ljvcx  tÑ</t>
  </si>
  <si>
    <t>Avmj tÑ</t>
  </si>
  <si>
    <t>mvwf©m PvR© tÑ</t>
  </si>
  <si>
    <t>‡gvU tÑ</t>
  </si>
  <si>
    <t>wejyß ‡K›`ª ,m`m¨ msL¨v I F‡Yi cwigvY</t>
  </si>
  <si>
    <t>Pjgvb,†K›`ª, m`m¨ msL¨v I F‡Yi cwigvY</t>
  </si>
  <si>
    <t>11|</t>
  </si>
  <si>
    <t>13|</t>
  </si>
  <si>
    <t>17|</t>
  </si>
  <si>
    <t>wR,G /wm,Gm msL¨v  tÑ</t>
  </si>
  <si>
    <t>†Ljvcx  (mvwf©m PvR© )</t>
  </si>
  <si>
    <t>Dc‡Rjv hye Dbœqb Kg©KZ©vi</t>
  </si>
  <si>
    <t>wmivRyj</t>
  </si>
  <si>
    <t>dig bs-cwi-7(K)/AvZ¥-9(M)</t>
  </si>
  <si>
    <t>‡kl Kvh© w`e‡m</t>
  </si>
  <si>
    <r>
      <t>bxU e¨vsK my`(</t>
    </r>
    <r>
      <rPr>
        <b/>
        <sz val="11"/>
        <rFont val="SutonnyMJ"/>
        <family val="0"/>
      </rPr>
      <t>8-9)</t>
    </r>
  </si>
  <si>
    <t>gÄyixK„Z</t>
  </si>
  <si>
    <t>cÖwZ‡e`b cÖ¯‘ZKvixi</t>
  </si>
  <si>
    <t>cÖe„w×</t>
  </si>
  <si>
    <t>gv‡V cÖvc¨</t>
  </si>
  <si>
    <t>e¨w³MZ</t>
  </si>
  <si>
    <t>1|</t>
  </si>
  <si>
    <t>2|</t>
  </si>
  <si>
    <t>msL¨v</t>
  </si>
  <si>
    <t>¯^v¶i I bvghy³ mxj</t>
  </si>
  <si>
    <t>¯^v¶i I bvg</t>
  </si>
  <si>
    <t>FY Znwej I mÂq</t>
  </si>
  <si>
    <t>FY I e¨vsK w¯’wZ</t>
  </si>
  <si>
    <t>K (ƒ)</t>
  </si>
  <si>
    <t>gv‡V F‡Yi Avmj cÖvc¨ =</t>
  </si>
  <si>
    <t>(a+b+c+d)</t>
  </si>
  <si>
    <t>a</t>
  </si>
  <si>
    <t>b</t>
  </si>
  <si>
    <t>c</t>
  </si>
  <si>
    <t>d</t>
  </si>
  <si>
    <t>(cÖavb Kvh©vjq †_‡K cÖvß)Ñ</t>
  </si>
  <si>
    <t>Kv‡jKkb PvR© KZ©b (-)Ñ</t>
  </si>
  <si>
    <t>FY Av`vq‡hvM¨ nqwb Ñ</t>
  </si>
  <si>
    <t>‡gqv` DËxY© †Ljvcx Ñ</t>
  </si>
  <si>
    <t>‡MÖm wcwiqWf~³ FY Ñ</t>
  </si>
  <si>
    <t>GmwUwW wnmv‡e w¯’wZ</t>
  </si>
  <si>
    <t>GmwUwW wnmv‡e my` (bxU)</t>
  </si>
  <si>
    <t>PjwZ wnmv‡e w¯’wZ</t>
  </si>
  <si>
    <t>(iv)</t>
  </si>
  <si>
    <t>(v)</t>
  </si>
  <si>
    <t>gyjab cÖe„w×(16% I 10% nv‡i</t>
  </si>
  <si>
    <t>(vi)</t>
  </si>
  <si>
    <t>g~jab cÖe„w× Av`vq wnmv‡e my`(bxU)</t>
  </si>
  <si>
    <t>i+ii+iii+iv+v+vi</t>
  </si>
  <si>
    <t>i+ii+iii+iv+v</t>
  </si>
  <si>
    <t>‡gvU w¯’wZ (K)=</t>
  </si>
  <si>
    <t>(ii)</t>
  </si>
  <si>
    <t>(iii)</t>
  </si>
  <si>
    <t>L (ƒ)</t>
  </si>
  <si>
    <t>SzwK Znwe‡j Av`vq wnmv‡ei my`(bxU)</t>
  </si>
  <si>
    <t>(i+ii)-iii</t>
  </si>
  <si>
    <t>†gvU FY Znwej (K)=</t>
  </si>
  <si>
    <t>M (ƒ)</t>
  </si>
  <si>
    <t>cÖkvmwbK Znwe‡j Av`vq (1fvM)</t>
  </si>
  <si>
    <t>SzwK Znwe‡j Av`vq (2fvM)</t>
  </si>
  <si>
    <t>N (ƒ)</t>
  </si>
  <si>
    <t>Kg©KZ©v/Kg©Pvix cyi¯‹vi Znwe‡j Av`vq (1fvM)</t>
  </si>
  <si>
    <t>Kg©KZ©v/Kg©Pvix cyi¯‹vi Znwe‡j cÖvß my`(bxU)</t>
  </si>
  <si>
    <t>cÖkvmwbK Znwe‡j cÖvß my`(bxU)</t>
  </si>
  <si>
    <t>O (ƒ)</t>
  </si>
  <si>
    <t>AwMÖg mÂq Av`vq Znwej (5%)</t>
  </si>
  <si>
    <t>mÂq Av`vq Znwe‡j cÖvß my` (bxU)</t>
  </si>
  <si>
    <t>mÂq Znwej Aewkó (O)=</t>
  </si>
  <si>
    <t xml:space="preserve"> SzwK Znwej Aewkó  (L)=</t>
  </si>
  <si>
    <t>P (ƒ)</t>
  </si>
  <si>
    <t>e¨w³MZ mÂq Av`vq Znwej</t>
  </si>
  <si>
    <t>e¨w³MZ mÂq Av`vq Znwe‡j cÖvß my` (bxU)</t>
  </si>
  <si>
    <t>me©‡gvU (K+L+M+N+O+P)</t>
  </si>
  <si>
    <t>L</t>
  </si>
  <si>
    <t>M</t>
  </si>
  <si>
    <t>cÖkvmwbK e¨q wnmv‡e w¯’wZ (1fvM)</t>
  </si>
  <si>
    <t>Kg©KZ©v/Kg©Pvix cyi¯‹vi wnmv‡e w¯’wZ (1fvM)</t>
  </si>
  <si>
    <t>N</t>
  </si>
  <si>
    <t>O</t>
  </si>
  <si>
    <t>P</t>
  </si>
  <si>
    <t xml:space="preserve"> cÖkvmwbK ZntAewkó  (M)=</t>
  </si>
  <si>
    <t>mÂq Znwej Aewkó (P) =</t>
  </si>
  <si>
    <t xml:space="preserve">hye Dbœqb Awa`ßi  </t>
  </si>
  <si>
    <t>g~j FY Znwej tÑ</t>
  </si>
  <si>
    <t>`dv</t>
  </si>
  <si>
    <t>cÖvwZôvwbK</t>
  </si>
  <si>
    <t>c~e©eZ©x gvm</t>
  </si>
  <si>
    <t>AcÖvwZôvwbK</t>
  </si>
  <si>
    <t>mwgwZ</t>
  </si>
  <si>
    <t>gv‡mi †gvU</t>
  </si>
  <si>
    <t>mwgwZ)</t>
  </si>
  <si>
    <t>(cÖvt+AcÖvt+</t>
  </si>
  <si>
    <t>wKt †Lt</t>
  </si>
  <si>
    <t>5|</t>
  </si>
  <si>
    <t>FY Av`vqK…Z (Avmj) tÑ</t>
  </si>
  <si>
    <t>6|</t>
  </si>
  <si>
    <t>Av`vq‡hvM¨ (mvwf©m PvR©) tÑ</t>
  </si>
  <si>
    <t>gvm ‡k‰l</t>
  </si>
  <si>
    <t>Aewkó</t>
  </si>
  <si>
    <t xml:space="preserve">me©‡gvU </t>
  </si>
  <si>
    <t xml:space="preserve">wet gv‡m </t>
  </si>
  <si>
    <t>eQ‡ii</t>
  </si>
  <si>
    <t>n‡Z</t>
  </si>
  <si>
    <t>eQ‡iii</t>
  </si>
  <si>
    <t>FY †Ljvcx (Avmj) tÑ</t>
  </si>
  <si>
    <t>Av`vqK…Z mvwf©m Pv‡R©i 60%)</t>
  </si>
  <si>
    <t>e¨w³MZ mÂq Av`vq‡hvM¨</t>
  </si>
  <si>
    <t>e¨w³MZ mÂq Av`vqK…Z</t>
  </si>
  <si>
    <t xml:space="preserve">c~e©eZ©x </t>
  </si>
  <si>
    <t>µg</t>
  </si>
  <si>
    <t>cywÄZ</t>
  </si>
  <si>
    <t>eZ©gvb gv‡m</t>
  </si>
  <si>
    <t>‡dir</t>
  </si>
  <si>
    <t>gvtmt</t>
  </si>
  <si>
    <t>cyt</t>
  </si>
  <si>
    <t>gt</t>
  </si>
  <si>
    <t xml:space="preserve">weMZ </t>
  </si>
  <si>
    <t>PjwZ gvm</t>
  </si>
  <si>
    <t>cwi‡kva</t>
  </si>
  <si>
    <t>µgcywÄZ †gvU</t>
  </si>
  <si>
    <t>cÖvwZt</t>
  </si>
  <si>
    <t>AcÖvwZt</t>
  </si>
  <si>
    <t>eQ‡ii †gvU</t>
  </si>
  <si>
    <t xml:space="preserve">µgcywÄZ </t>
  </si>
  <si>
    <t>Aewkô</t>
  </si>
  <si>
    <t>cÖwk¶‡Yi</t>
  </si>
  <si>
    <t>aiY</t>
  </si>
  <si>
    <t>j¶¨gvÎv</t>
  </si>
  <si>
    <t>PjwZ gv‡mi AMÖMwZ</t>
  </si>
  <si>
    <t>µgcywÄZ AMÖMwZ</t>
  </si>
  <si>
    <t>eQ‡ii AMÖMwZ</t>
  </si>
  <si>
    <t>cÖvwZôwbK</t>
  </si>
  <si>
    <t>AcÖvwZôwbK</t>
  </si>
  <si>
    <t>‡Uª‡Wi bvg I FYxi</t>
  </si>
  <si>
    <t>PjwZ gv‡mi wnmve</t>
  </si>
  <si>
    <t>cÖvt</t>
  </si>
  <si>
    <t>AcÖvt</t>
  </si>
  <si>
    <t>gvm c</t>
  </si>
  <si>
    <t xml:space="preserve">‰`wbK Av`vq I e¨vsK Rgv </t>
  </si>
  <si>
    <t>Pvjvb</t>
  </si>
  <si>
    <t>Av`vqK…Z UvKv</t>
  </si>
  <si>
    <t>e¨vs‡K Rgv</t>
  </si>
  <si>
    <t>SzwK</t>
  </si>
  <si>
    <t>cÖkvmwbK</t>
  </si>
  <si>
    <t>Kgx© cyi¯‹vi</t>
  </si>
  <si>
    <t>‡mwjg †iRv</t>
  </si>
  <si>
    <t>Avmv`y¾vgvb</t>
  </si>
  <si>
    <t>iwdKzj</t>
  </si>
  <si>
    <t>nvwjgv</t>
  </si>
  <si>
    <t>Rvnv½xi</t>
  </si>
  <si>
    <t>d‡Zgv</t>
  </si>
  <si>
    <t>kwdKzj</t>
  </si>
  <si>
    <t>iRe Avjx</t>
  </si>
  <si>
    <t>Lwjjyi</t>
  </si>
  <si>
    <t>ivqnvb</t>
  </si>
  <si>
    <t>Avt iwng</t>
  </si>
  <si>
    <t>‡Ljvcx ‡K›`ª ,m`m¨ msL¨v I F‡Yi cwigvY</t>
  </si>
  <si>
    <t>e¨vsK  KZ…©c‡¶i ¯^v¶i I mxj</t>
  </si>
  <si>
    <t>cvZv-2</t>
  </si>
  <si>
    <t>cvZv-3</t>
  </si>
  <si>
    <t>paste</t>
  </si>
  <si>
    <t>special</t>
  </si>
  <si>
    <t>c‡`i  bvg</t>
  </si>
  <si>
    <t>Aby‡gvw`Z c`msL¨v</t>
  </si>
  <si>
    <t>Kg©iZ msL¨v</t>
  </si>
  <si>
    <t>‡cÖl‡Y Kg©iZ</t>
  </si>
  <si>
    <t>‡cÖl‡Y Ab¨Î</t>
  </si>
  <si>
    <t>k~Y¨ c`msL¨v</t>
  </si>
  <si>
    <t>(K)</t>
  </si>
  <si>
    <t>(L)</t>
  </si>
  <si>
    <t>†µwWU mycvifvBRvi</t>
  </si>
  <si>
    <t>(M)</t>
  </si>
  <si>
    <t>Awdm mnKvix Kvg-Kw¤úDUvi Acv‡iUi</t>
  </si>
  <si>
    <t>(N)</t>
  </si>
  <si>
    <t>K¨vwkqvi</t>
  </si>
  <si>
    <t>(O)</t>
  </si>
  <si>
    <t>Gg,Gj,Gm,Gm</t>
  </si>
  <si>
    <t>µgcywÄZ wnmve</t>
  </si>
  <si>
    <t>eQ‡ii wnmve</t>
  </si>
  <si>
    <t>PjwZ gv‡mi UvKv</t>
  </si>
  <si>
    <t>µgcywÄZ †gvU UvKv</t>
  </si>
  <si>
    <t>eQ‡ii †gvU UvKv</t>
  </si>
  <si>
    <t>K) Mev`x cï</t>
  </si>
  <si>
    <t xml:space="preserve">   </t>
  </si>
  <si>
    <t>‡`envUv</t>
  </si>
  <si>
    <t>wKw¯Z †Ljvcx (| )</t>
  </si>
  <si>
    <t>c~e©eZ©x gvm ch©šZ</t>
  </si>
  <si>
    <t>03 Rb</t>
  </si>
  <si>
    <t>wKw¯Z (Avmj) Av`vq wnmv‡ei my`(bxU)</t>
  </si>
  <si>
    <t xml:space="preserve"> ----Kvh©vjq (AvZ¥/cwit) n‡Z 1g evi</t>
  </si>
  <si>
    <t>¯’vbvšZ‡i cÖvßt</t>
  </si>
  <si>
    <t xml:space="preserve"> ----Kvh©vjq (AvZ¥/cwit) n‡Z 2g evi</t>
  </si>
  <si>
    <t xml:space="preserve"> ----Kvh©vjq (AvZ¥/cwit) n‡Z 3g evi</t>
  </si>
  <si>
    <t xml:space="preserve">‡gvU cÖvß------------------ </t>
  </si>
  <si>
    <t>¯’vbvšZ‡i cÖ`Ë t</t>
  </si>
  <si>
    <t xml:space="preserve">‡gvU cÖ`Ë t------------------ </t>
  </si>
  <si>
    <t>(vii)</t>
  </si>
  <si>
    <t>Kg©x cyi¯‹vi Znt Aewkó(N)=</t>
  </si>
  <si>
    <t>c~e©eZ©x gvm ch©šÍ</t>
  </si>
  <si>
    <t>wKw¯Z †Ljvcx</t>
  </si>
  <si>
    <t>weMZ gvm ch©šÍ AMÖMwZ</t>
  </si>
  <si>
    <t>`dv
bs</t>
  </si>
  <si>
    <t>eQ‡ii
Av`vqK…Z</t>
  </si>
  <si>
    <t>wKt
‡Lt</t>
  </si>
  <si>
    <t>µgt
‡gvU</t>
  </si>
  <si>
    <t>07| Av`vqK…Z (mvwf©m PvR©) t</t>
  </si>
  <si>
    <t>gv‡mi †gvU
(cÖt+AcÖvt
+ mwgwZ)</t>
  </si>
  <si>
    <t>µgt †gvU
(cÖt+ AcÖt)</t>
  </si>
  <si>
    <t>c~e©eZ©x
gvm ch©šÍ
‡gvU</t>
  </si>
  <si>
    <t>nvi%</t>
  </si>
  <si>
    <t>08| ‡MÖm wcwiqWf~³ FY tÑ</t>
  </si>
  <si>
    <t>09| Av`vq‡hvM¨ nqwb tÑ</t>
  </si>
  <si>
    <t>10| wKw¯Í †Ljvcx (Avmj) tÑ</t>
  </si>
  <si>
    <t>m
wg
wZ</t>
  </si>
  <si>
    <t>3| FY weZiY tÑ</t>
  </si>
  <si>
    <t>4| FY Av`vq‡hvM¨ (Avmj) tÑ</t>
  </si>
  <si>
    <t>1| gvm †k‡l µgcywÄZ = c~e©eZ©x gvm ch©šÍ †gvU + PjwZ wKw¯Í</t>
  </si>
  <si>
    <t xml:space="preserve">2| AwMÖg Av`vq ej‡Z wKQz _vK‡e bv| hw` ‡Kvb gv‡m AwMÖg Av`vq nq Zvn‡j Av`vqe„Z AsK †m gv‡mi Av`vq‡hv‡M¨i  mv‡_ †hvMK‡i
    Av`vq‡hvM¨ wba©vwiZ n‡e Ges cieZx© gvm/gvmmg~‡n Av`vq‡hvM¨ K‡g hv‡e|
     </t>
  </si>
  <si>
    <t>3| wnmve mg~‡ni bxU = e¨vsK wnmv‡e KZ©b ev‡` w¯’wZ|</t>
  </si>
  <si>
    <t>4| we‡eP¨ eQi = eZ©gvb A_©eQ‡ii PjwZ gv‡mi wnmve + c~e©eZ©x gvm ch©šÍ wnmve|</t>
  </si>
  <si>
    <t>5|  5 bs Aby‡”Q‡` µgt †gvU = c~e©eZx© gvm ch©šÍ †gvU + Pjgvb + wKw¯Í †LjAcx + †Ljvcx gv‡mi †gvU = Pjgvb + wKt †Lt + †Ljvcx|</t>
  </si>
  <si>
    <t>6|  9 bs Aby‡”Q` FY Av`vq‡hvM¨ nqwb Q‡K Pjgvb Kjv‡g †MÖm wcwiqW †kl n‡q‡Q Ggb F‡Yi cwigvY AšÍf‚©³ n‡e hv 8 bs Abyt †MÖmwcwiqW mgvß Kjv‡gi F‡Yi mgvb|</t>
  </si>
  <si>
    <t xml:space="preserve">8| 10 bs Aby‡PvQ‡` gvm‡k‡l Aewkó = c~e©eZx© gvm ch©šÍ †gvU + PjwZ gv‡mi †Ltwe‡qvM (-) we‡eP¨ gv‡mi Av`vq we‡qvM (-) wKt †L t n‡Z †gqv`DËxY© †Ljvcx‡Z cwiYZ| </t>
  </si>
  <si>
    <t>7| 10 bs Aby‡”Q‡` ewY©Z wKw¯Í †LjAcxi †Kvb A_© we‡eP¨ gv‡m †gqv`DËxY© †LjAcx‡Z cwiYZ n‡j ¯^ ¯^ †gvU wKw¯Í †Ljvcx n‡Z (-) we‡qvM K‡i  gvm
    †k‡l Aewgó wKw¯Í †Ljvcx †`Lv‡Z n‡e Ges we‡qvMK…Z A‡_©I mg cwigvY AsK 11 bs Aby‡”Q‡` ewY©Z PjwZ gv‡mi †LjAcx N‡i  emv‡Z n‡e|</t>
  </si>
  <si>
    <t>c~e©eZx© 
gvm ch©šÍ 
†gvU</t>
  </si>
  <si>
    <t xml:space="preserve">PjwZ 
gv‡mi
 †Ljvcx </t>
  </si>
  <si>
    <t>‡gvU
wKw¯Í
‡Ljvcx</t>
  </si>
  <si>
    <t>we‡eP¨
gv‡m
Av`vq</t>
  </si>
  <si>
    <t>wKt †Lt
n‡Z †gt
Dt †Lt †Z
cwiYZ</t>
  </si>
  <si>
    <t>gvm 
†k‡l
Aewkó</t>
  </si>
  <si>
    <t xml:space="preserve">gvm †k‡l
me©‡gvU
Aewkó
(cÖvt+AcÖvt) </t>
  </si>
  <si>
    <t>‡gvU
‡Ljvcx</t>
  </si>
  <si>
    <t>eQ‡ii 
 †Ljvcx</t>
  </si>
  <si>
    <t>‡Ljvcx n‡Z
eQ‡ii
Av`vq</t>
  </si>
  <si>
    <t>11| FY ‡Ljvcx (Avmj) t</t>
  </si>
  <si>
    <t>L) QvMj cvjb</t>
  </si>
  <si>
    <t>M) Miæ †gvUvZvRvKiY</t>
  </si>
  <si>
    <t>N) gyiMx cvjb</t>
  </si>
  <si>
    <t>O) nuvmcvjb</t>
  </si>
  <si>
    <t>P) grm¨ Pvl</t>
  </si>
  <si>
    <t>Q) †gŠgvwQ cvjb</t>
  </si>
  <si>
    <t xml:space="preserve">(mÄxe Kzgvi `vk)
Dc‡Rjv hye Dbœqb Kg©KZ©v
hye Dbœqb Awa`ßi
‡`envUv,mvZÿxiv |
</t>
  </si>
  <si>
    <t xml:space="preserve">(‡gvt kIKvZ Avjx)
Awdm mnKvix Kvg Kw¤úDUvi Acv‡iUi
hye Dbœqb Awa`ßi
‡`envUv,mvZÿxiv |
</t>
  </si>
  <si>
    <t>R) kvKmâx Pvl</t>
  </si>
  <si>
    <t>S) ÿz`ª K…wl Lvgvi</t>
  </si>
  <si>
    <t>T) bvm©vix</t>
  </si>
  <si>
    <t>U) n¯Í wkí</t>
  </si>
  <si>
    <t>V) ‡cvkvK ˆZix</t>
  </si>
  <si>
    <t>W) eøK evwUK</t>
  </si>
  <si>
    <t>X) Dj wbwUs</t>
  </si>
  <si>
    <t>Y) m~PxKg©</t>
  </si>
  <si>
    <t>Z) Kv‡c©›Uvix</t>
  </si>
  <si>
    <t>_) ZuvZ wkí</t>
  </si>
  <si>
    <t>`) Kw¤úDUvi</t>
  </si>
  <si>
    <t>a) †dvb , d¨v· I †gvevBj</t>
  </si>
  <si>
    <t>j) Ab¨vb¨</t>
  </si>
  <si>
    <t>i) B‡jKwUªK GÛ nvDR Iqvwis</t>
  </si>
  <si>
    <t>b) d‡Uv÷¨vU</t>
  </si>
  <si>
    <t>c) †mjyb</t>
  </si>
  <si>
    <t>(d) g„r wkí</t>
  </si>
  <si>
    <t>e) Kvgvi</t>
  </si>
  <si>
    <t>f) ‡mwbUvix mvgMÖx</t>
  </si>
  <si>
    <t>c~e©eZ©x gvm ch©šÍ wnmve</t>
  </si>
  <si>
    <t>h) ‡iwd«Rv‡ikb</t>
  </si>
  <si>
    <t>Dc‡Rjv hye Dbœqb Kg©KZ©v</t>
  </si>
  <si>
    <t>dig bs AvZ¥ t 9 (K)</t>
  </si>
  <si>
    <t>gv‡mi
‡gvU</t>
  </si>
  <si>
    <t>‡gvU
Av`vq</t>
  </si>
  <si>
    <t xml:space="preserve"> 13| †Ljvcx mvwf©m PvR© ( ‡gqv‡`vËxY©) t</t>
  </si>
  <si>
    <t>AvZ¥Kg©ms¯’vb</t>
  </si>
  <si>
    <t>Pt 
Avt</t>
  </si>
  <si>
    <t>et
 Avt</t>
  </si>
  <si>
    <t>µgt
Avt</t>
  </si>
  <si>
    <t>mÂq we‡eP¨ gvm ch©šÍ</t>
  </si>
  <si>
    <t>AMÖxg 5% mÂq</t>
  </si>
  <si>
    <t>e¨w³MZ mÂq</t>
  </si>
  <si>
    <t>Rgv</t>
  </si>
  <si>
    <t>‡diZ</t>
  </si>
  <si>
    <t>Kg©iZ
wm Gm
msL¨v</t>
  </si>
  <si>
    <t>‡gvU 
DcKvi‡fvMxi
msL¨v</t>
  </si>
  <si>
    <t>‡Ljvcx
DcKvi‡fvMx
msL¨v</t>
  </si>
  <si>
    <t>Pjgvb
DcKvi‡fvMx
msL¨v</t>
  </si>
  <si>
    <t>µgcywTZ FY msL¨v</t>
  </si>
  <si>
    <t>µgcywTZ DcKvi‡fvMxi msL¨v</t>
  </si>
  <si>
    <t>cÖvwZt
1g `dv</t>
  </si>
  <si>
    <t>AcÖvwZt
1g `dv</t>
  </si>
  <si>
    <t>‡gvU
1g `dv</t>
  </si>
  <si>
    <t>FY 
‡Ljvcx</t>
  </si>
  <si>
    <t>wKw¯Í †Ljvvcx</t>
  </si>
  <si>
    <t>we‡eP¨ gvm
ch©šÍ</t>
  </si>
  <si>
    <t>FY Av`vqK…Z  (Avmj)</t>
  </si>
  <si>
    <t>FY Av`vq‡hvM¨ (Avmj)</t>
  </si>
  <si>
    <t>wKwgÍ
†Ljvcx</t>
  </si>
  <si>
    <t>FY
‡Ljvcx</t>
  </si>
  <si>
    <t>‡gvU
 (cÖK…Z)</t>
  </si>
  <si>
    <t>nvi %</t>
  </si>
  <si>
    <t>FY 
 †Ljvcx</t>
  </si>
  <si>
    <t>wKw¯Í 
†Ljvcx</t>
  </si>
  <si>
    <t>‡gvU 
(cÖK…Z)</t>
  </si>
  <si>
    <t>FY †Lt n‡Z
eQ‡ii Av`vq</t>
  </si>
  <si>
    <t>eQ‡ii
 Av`vq</t>
  </si>
  <si>
    <t>µgcywÄZ
 Av`vq</t>
  </si>
  <si>
    <t>‡gvU FY
 Znwej</t>
  </si>
  <si>
    <t>g~j FY
 Znwej</t>
  </si>
  <si>
    <t>e¨vsK w¯’wZ</t>
  </si>
  <si>
    <t>A_©eQi</t>
  </si>
  <si>
    <t>1g `dv</t>
  </si>
  <si>
    <t>3 Rb</t>
  </si>
  <si>
    <t>µt
bs</t>
  </si>
  <si>
    <t>Dc‡Rjvi
bvg</t>
  </si>
  <si>
    <t>Kg©m~Pxi
bvg</t>
  </si>
  <si>
    <t>14| e¨w³MZ mÂq m¤úwK©Z tÑ</t>
  </si>
  <si>
    <t>cvZv 4</t>
  </si>
  <si>
    <t>dig bs  (AvZ¥ t)- 9(K)</t>
  </si>
  <si>
    <t>wet `ª t 1| µgcywÄZ †gvU = c~e©eZx© gvm ch©šÍ †gvU + PjwZ gvm|</t>
  </si>
  <si>
    <t xml:space="preserve">   2| Aby‡”Q` 13 †Z we‡eP¨ gv‡m †Ljvcx UvKvi mvwf©m PvR© = 11 bs Aby‡”Q‡`i  c~e©eZx© gv‡mi †Ljvcx F‡Yi Dci 1 gv‡mi mvwf©m PvR©|</t>
  </si>
  <si>
    <t xml:space="preserve">                                                                cÖvwZôvwbK 1g `dv</t>
  </si>
  <si>
    <t>Fbxi bvg</t>
  </si>
  <si>
    <t xml:space="preserve">                                           Av`vq†hvM¨</t>
  </si>
  <si>
    <t>mwf©m PvR©</t>
  </si>
  <si>
    <t xml:space="preserve">                   mvwf©m PvR©</t>
  </si>
  <si>
    <t>gvm †k‡l wKw¯Í
‡Ljvcx</t>
  </si>
  <si>
    <t>gvm †k‡l mvwf©m PvR©</t>
  </si>
  <si>
    <t>dviæK</t>
  </si>
  <si>
    <t>mv&amp;C`</t>
  </si>
  <si>
    <t>gvmyg wejøvn</t>
  </si>
  <si>
    <t>nvwdRyi ingvb</t>
  </si>
  <si>
    <t>ivwRe</t>
  </si>
  <si>
    <t>‡mvnive</t>
  </si>
  <si>
    <t>‡g‡nw` nvmvb</t>
  </si>
  <si>
    <t>midivR</t>
  </si>
  <si>
    <t>mvjgv myjZvbv</t>
  </si>
  <si>
    <t>eveyj nvmvb</t>
  </si>
  <si>
    <t>BDbyyyP Avjx</t>
  </si>
  <si>
    <t>AvZvDi ingvb</t>
  </si>
  <si>
    <t>Avt Avjxg</t>
  </si>
  <si>
    <t>bRiæj mvbv</t>
  </si>
  <si>
    <t>AvgRv` †nv‡mb</t>
  </si>
  <si>
    <t>†iv‡Kqv cvifxb</t>
  </si>
  <si>
    <t>wgwni gÛj</t>
  </si>
  <si>
    <t>kwn`yR&amp;Rvgvb</t>
  </si>
  <si>
    <t>kviwgb</t>
  </si>
  <si>
    <t>‡MŠi½</t>
  </si>
  <si>
    <t>Avt Avj-gvgyb</t>
  </si>
  <si>
    <t>cÖvwZôvwbK 2q `dv</t>
  </si>
  <si>
    <t>gwbiæj</t>
  </si>
  <si>
    <t>wmivRyyj</t>
  </si>
  <si>
    <t>ivwk`yj</t>
  </si>
  <si>
    <t>mygb Lvb</t>
  </si>
  <si>
    <t>w`evKi</t>
  </si>
  <si>
    <t>‡Mvjvg †nv‡mb</t>
  </si>
  <si>
    <t>ivwdqv</t>
  </si>
  <si>
    <t>Rûiæj</t>
  </si>
  <si>
    <t>‡gvwgbyi</t>
  </si>
  <si>
    <t>kvweeyjøvn</t>
  </si>
  <si>
    <t>AvbwRqvi</t>
  </si>
  <si>
    <t>Bqvmwgb</t>
  </si>
  <si>
    <t>dqRyj</t>
  </si>
  <si>
    <t>Rvwn`~j</t>
  </si>
  <si>
    <t>`xcK Kzgvi gÛj</t>
  </si>
  <si>
    <t>meyi</t>
  </si>
  <si>
    <t>Kvgvj</t>
  </si>
  <si>
    <t>nvwdRyj</t>
  </si>
  <si>
    <t>dinv`</t>
  </si>
  <si>
    <t>evmvivZ</t>
  </si>
  <si>
    <t>`yjvj P›`ª  ei</t>
  </si>
  <si>
    <t>KvwËK</t>
  </si>
  <si>
    <t>QvweKzb</t>
  </si>
  <si>
    <t>iweDj</t>
  </si>
  <si>
    <t>kvn‡bqvR</t>
  </si>
  <si>
    <t>gvaex</t>
  </si>
  <si>
    <t>ZwiKzj</t>
  </si>
  <si>
    <t>iwdK‚j</t>
  </si>
  <si>
    <t>cÖvwZôvwbK 3q `dv</t>
  </si>
  <si>
    <t>gwn`~j</t>
  </si>
  <si>
    <t>dviæK †nv‡mb</t>
  </si>
  <si>
    <t>¯^cb</t>
  </si>
  <si>
    <t>Avt Mdzyi</t>
  </si>
  <si>
    <t>kvwnb wmivR</t>
  </si>
  <si>
    <t>GKivgyj Kwei</t>
  </si>
  <si>
    <t>AcÖvwZôvwbK 1g `dv</t>
  </si>
  <si>
    <t>‡MŠi ½</t>
  </si>
  <si>
    <t>ivwKe †nv‡mb</t>
  </si>
  <si>
    <t>mvjgv †eMg</t>
  </si>
  <si>
    <t xml:space="preserve">kviwgb </t>
  </si>
  <si>
    <t>gvwiqv</t>
  </si>
  <si>
    <t>A‡q` Avjx</t>
  </si>
  <si>
    <t>Av³vi †nv‡mb</t>
  </si>
  <si>
    <t>nvwdRyi   ingvbe</t>
  </si>
  <si>
    <t>Rvnv½xi †nv‡mb</t>
  </si>
  <si>
    <t>‡mwjbv cvifxb</t>
  </si>
  <si>
    <t>AvdRvj †nv‡mb</t>
  </si>
  <si>
    <t>w`jiæev</t>
  </si>
  <si>
    <t>AvZvDi</t>
  </si>
  <si>
    <t>iûj Avwgb</t>
  </si>
  <si>
    <t>AvwRRyj</t>
  </si>
  <si>
    <t>kvnv`vZ</t>
  </si>
  <si>
    <t>wRqviæj</t>
  </si>
  <si>
    <t>Awb‡gk</t>
  </si>
  <si>
    <t>mwn` nvmvb</t>
  </si>
  <si>
    <t>gwR©bv</t>
  </si>
  <si>
    <t>Avt gvbœvb</t>
  </si>
  <si>
    <t>Gikv`</t>
  </si>
  <si>
    <t>‡gvm‡jgv</t>
  </si>
  <si>
    <t>iDd</t>
  </si>
  <si>
    <t>Rwniæj</t>
  </si>
  <si>
    <t>mvC`†kL</t>
  </si>
  <si>
    <t>ixbv Znxiv</t>
  </si>
  <si>
    <t>kwidv</t>
  </si>
  <si>
    <t>Qweiv</t>
  </si>
  <si>
    <t>AwgZ Kzgvi</t>
  </si>
  <si>
    <t>Lv‡j`v †eMg</t>
  </si>
  <si>
    <t>AcÖvwZôvwbK 2q `dv</t>
  </si>
  <si>
    <t>Kwcj</t>
  </si>
  <si>
    <t>igvivwb</t>
  </si>
  <si>
    <t>Igi dviæK</t>
  </si>
  <si>
    <t>kwidz¾vgvb</t>
  </si>
  <si>
    <t>‡nbv cvifxb</t>
  </si>
  <si>
    <t>Avwid wejøvn</t>
  </si>
  <si>
    <t>dv‡Zgv LvZzb</t>
  </si>
  <si>
    <t>gyikx`v cvifxb</t>
  </si>
  <si>
    <t>gviæd †nv‡mb</t>
  </si>
  <si>
    <t>bvwQgv</t>
  </si>
  <si>
    <t>AcÖvwZôvwbK 3q `dv</t>
  </si>
  <si>
    <t>Gev`yj</t>
  </si>
  <si>
    <t>Avj Avwgb</t>
  </si>
  <si>
    <t>wiqvRyj</t>
  </si>
  <si>
    <t>mvB`y¾vgvb</t>
  </si>
  <si>
    <t>bRiæj</t>
  </si>
  <si>
    <t>RvgvZ Avjx</t>
  </si>
  <si>
    <t>gvndzRyj</t>
  </si>
  <si>
    <t>FY †Ljvcx cÖvwZôvwbK  1g `dv</t>
  </si>
  <si>
    <t>bRiƒj</t>
  </si>
  <si>
    <t>eRjyi</t>
  </si>
  <si>
    <t>gyiv`</t>
  </si>
  <si>
    <t>gvneyei</t>
  </si>
  <si>
    <t>ivRy</t>
  </si>
  <si>
    <t>cÖvwZôvwbK 2q `dv FY †Ljvcx</t>
  </si>
  <si>
    <t>nvmvb</t>
  </si>
  <si>
    <t>Avt iv¾vK</t>
  </si>
  <si>
    <t>Lvw`Rv LvZzb</t>
  </si>
  <si>
    <t>wbg©j</t>
  </si>
  <si>
    <t>iægvbv</t>
  </si>
  <si>
    <t>cÖvwZôvwbK       3q     `dv</t>
  </si>
  <si>
    <t>3q  `dv</t>
  </si>
  <si>
    <t>FY †Ljvcx</t>
  </si>
  <si>
    <t>dRj~j nK</t>
  </si>
  <si>
    <t>gvnveyei</t>
  </si>
  <si>
    <t>Avt Mwb</t>
  </si>
  <si>
    <t>ie</t>
  </si>
  <si>
    <t>AcÖvwZôvwbK 1g `dv FY †Ljvcx</t>
  </si>
  <si>
    <t>AvbQvi</t>
  </si>
  <si>
    <t>‡g‡n`x</t>
  </si>
  <si>
    <t>Amxg</t>
  </si>
  <si>
    <t>‡`eeªZ</t>
  </si>
  <si>
    <t>mvC`</t>
  </si>
  <si>
    <t>mvgv`</t>
  </si>
  <si>
    <t>AcÖvwZôvwbK 2q `dv FY †Ljvcx</t>
  </si>
  <si>
    <t>Zzjwk</t>
  </si>
  <si>
    <t>mvnvbvR myjZvbv</t>
  </si>
  <si>
    <t>iv‡k` Avjx</t>
  </si>
  <si>
    <t>AvRMi Avjx</t>
  </si>
  <si>
    <t>AcÖvwZôvwbK 3q `dv FY †Ljvcx</t>
  </si>
  <si>
    <t>cÖwZôvwbK 1g `dvi †gvU</t>
  </si>
  <si>
    <t>cÖwZôvwbK 2qg `dvi †gvU</t>
  </si>
  <si>
    <t>cÖwZôvwbK 3q `dvi †gvU</t>
  </si>
  <si>
    <t>cÖvwZôvwbK me©‡gvU</t>
  </si>
  <si>
    <t>AcÖwZôvwbK 1g `dvi †gvU</t>
  </si>
  <si>
    <t>AcÖwZôvwbK 2q `dvi †gvU</t>
  </si>
  <si>
    <t>AcÖwZôvwbK 3q `dvi †gvU</t>
  </si>
  <si>
    <t>fcÖwZôvwbK 1g `dvi †gvU</t>
  </si>
  <si>
    <t>AcÖvwZôvwbK me©‡gvU</t>
  </si>
  <si>
    <r>
      <rPr>
        <b/>
        <sz val="11"/>
        <color indexed="10"/>
        <rFont val="SutonnyMJ"/>
        <family val="0"/>
      </rPr>
      <t>FY †Ljvcx</t>
    </r>
    <r>
      <rPr>
        <b/>
        <sz val="11"/>
        <color indexed="8"/>
        <rFont val="SutonnyMJ"/>
        <family val="0"/>
      </rPr>
      <t xml:space="preserve"> cÖwZôvwbK 1g `dvi †gvU</t>
    </r>
  </si>
  <si>
    <t>FY †Ljvcx cÖwZôvwbK 2q `dvi †gvU</t>
  </si>
  <si>
    <t>FY †Ljvcx cÖwZôvwbK 3q `dvi †gvU</t>
  </si>
  <si>
    <t>mÂqx wnmve bs-4275</t>
  </si>
  <si>
    <t>GmwUwW wnmve bs-93</t>
  </si>
  <si>
    <t>PjwZ wnmve bs- 92</t>
  </si>
  <si>
    <t>mÂqx wnmve bs- 4277</t>
  </si>
  <si>
    <t>mÂqx wnmve bs-4278</t>
  </si>
  <si>
    <t>mÂqx wnmve bs-4279</t>
  </si>
  <si>
    <t>mÂqx wnmve bs-4280</t>
  </si>
  <si>
    <t>mÂqx wnmve bs-4276</t>
  </si>
  <si>
    <t>mÂqx wnmve bs-4281</t>
  </si>
  <si>
    <t>FY †Ljvcx AcÖwZôvwbK 1g `dvi †gvU</t>
  </si>
  <si>
    <t>FY †Ljvcx AcÖwZôvwbK 2q `dvi †gvU</t>
  </si>
  <si>
    <t>Avf¨šÍixY mgš^q mfvi Kvh©cÎ|</t>
  </si>
  <si>
    <t>welq</t>
  </si>
  <si>
    <t>gšÍe¨</t>
  </si>
  <si>
    <t>cÖwkÿY</t>
  </si>
  <si>
    <t>evwl©K 
jÿ¨gvÎv</t>
  </si>
  <si>
    <t>Pjgvb
AMÖMwZ</t>
  </si>
  <si>
    <t>PjwZ
AMÖMwZ</t>
  </si>
  <si>
    <t>µgcywÄZ
AMÖMwZ</t>
  </si>
  <si>
    <t>cÖwkt ‡Rvi`viKiY cÖKí</t>
  </si>
  <si>
    <t>g~j
FY
Znwej</t>
  </si>
  <si>
    <t>‡gvU
FY
Znwej</t>
  </si>
  <si>
    <t>PjwZ
A_© eQ‡ii
weZiY</t>
  </si>
  <si>
    <t>µgcywÄZ
weZiY</t>
  </si>
  <si>
    <t>PjwZ gv‡mi
Av`vq‡hvM¨ 
Avmj</t>
  </si>
  <si>
    <t>PjwZ gv‡mi
Av`vqK…Z
Avmj</t>
  </si>
  <si>
    <t>PjwZ
Av`v‡qi
nvi</t>
  </si>
  <si>
    <t>Pjgvb
Av`v‡qi
nvi</t>
  </si>
  <si>
    <t>µgcywÄZ
Av`vq‡hvM¨ 
Avmj</t>
  </si>
  <si>
    <t>µgcywÄZ
Av`vqK…Z
Avmj</t>
  </si>
  <si>
    <t>µgcywÄZ
Av`v‡qi
nvi</t>
  </si>
  <si>
    <t>gvm‡k‡l
wKw¯Í  †Ljvcx</t>
  </si>
  <si>
    <t>gvm‡k‡l
DËxY©  †Ljvcx</t>
  </si>
  <si>
    <t>Dc‡Rjv</t>
  </si>
  <si>
    <t>FY
 †Ljvcx
Av`vq</t>
  </si>
  <si>
    <t>‡Ljvcx
mvwf©©m
PvR©</t>
  </si>
  <si>
    <t>µgcywÄZ 
DcKvi‡fvMx</t>
  </si>
  <si>
    <t>‡gvU Rjvkq</t>
  </si>
  <si>
    <t>BRviv‡hvM¨ Rjvkq</t>
  </si>
  <si>
    <t>hye mgevq mwgwZi
msL¨v</t>
  </si>
  <si>
    <t>মন্তব্য</t>
  </si>
  <si>
    <t>উপকারভোগীর
 সংখ্যা</t>
  </si>
  <si>
    <t>ইজারালব্ধ অর্থের
 পরিমাণ</t>
  </si>
  <si>
    <t>ইজারা প্রদানের সংখ্যা</t>
  </si>
  <si>
    <t>চলতি</t>
  </si>
  <si>
    <t>ক্রমপুঞ্জিত</t>
  </si>
  <si>
    <t>২৭ টি</t>
  </si>
  <si>
    <t>৬ টি</t>
  </si>
  <si>
    <t>২০ টি</t>
  </si>
  <si>
    <t>নাই</t>
  </si>
  <si>
    <t>১৭,৭৩,৩৭৫.৫০</t>
  </si>
  <si>
    <t>১২৪ জন</t>
  </si>
  <si>
    <t>বছরের
 অগ্রগতি</t>
  </si>
  <si>
    <t>wKw¯Í †Ljvcx Ñ</t>
  </si>
  <si>
    <t xml:space="preserve">         wet `ªt</t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</si>
  <si>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K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</si>
  <si>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W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</si>
  <si>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C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</si>
  <si>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M</t>
    </r>
  </si>
  <si>
    <t>weMZ gvm ch©šÍ †gvU UvKv</t>
  </si>
  <si>
    <t>weMZ gvm ch©šÍ†gvU UvKv</t>
  </si>
  <si>
    <t>gvm ch©šÍ</t>
  </si>
  <si>
    <t>FY †Ljvcx AcÖwZôvwbK 3q `dvi †gvU</t>
  </si>
  <si>
    <t>ch©šÍ †dir</t>
  </si>
  <si>
    <t>17 FY MÖnxZvi msL¨v tÑ</t>
  </si>
  <si>
    <t>16 FY MÖnxZvi mÂq †dir tÑ</t>
  </si>
  <si>
    <t>15 FY MÖnxZvi mÂq 5% tÑ</t>
  </si>
  <si>
    <t>18 cÖwk¶Y MÖnYKvixi msL¨v tÑ</t>
  </si>
  <si>
    <t>cyiæl</t>
  </si>
  <si>
    <t>eZ©gvb gvm ch©šÍ</t>
  </si>
  <si>
    <t>weMZ gvm ch©šÍ</t>
  </si>
  <si>
    <r>
      <t>DcKvi‡fvMx/
F</t>
    </r>
    <r>
      <rPr>
        <sz val="10"/>
        <rFont val="SutonnyMJ"/>
        <family val="0"/>
      </rPr>
      <t>Y msL¨v</t>
    </r>
  </si>
  <si>
    <t xml:space="preserve">                                      MYcÖRvZš¿x evsjv‡`k miKvi                  dig bs (AvZ¥)-9(K)</t>
  </si>
  <si>
    <t>F‡Yi gvwmK cÖwZ‡e`b digÑ ‡`envUv - Dc‡Rjv , mvZ¶xiv - †Rjv |</t>
  </si>
  <si>
    <t>paste
special</t>
  </si>
  <si>
    <t>eZ©মানে ইজারা প্রদানের
 দায়িত্ব সহকারী কমিশনার (ভূমি) এরউপর ন্যাস্ত হয়েছে।</t>
  </si>
  <si>
    <t>Pjgvb
 wKw¯Í</t>
  </si>
  <si>
    <t>‡gt 
DËxb©</t>
  </si>
  <si>
    <t>ivvqnvb</t>
  </si>
  <si>
    <t>FY
 weZib</t>
  </si>
  <si>
    <t>Aewk÷
cvIbv 
UvKv</t>
  </si>
  <si>
    <t>?</t>
  </si>
  <si>
    <r>
      <rPr>
        <sz val="10"/>
        <color indexed="8"/>
        <rFont val="Arial"/>
        <family val="2"/>
      </rPr>
      <t xml:space="preserve">paste
special
column </t>
    </r>
    <r>
      <rPr>
        <sz val="10"/>
        <color indexed="10"/>
        <rFont val="Arial"/>
        <family val="2"/>
      </rPr>
      <t xml:space="preserve">
P</t>
    </r>
  </si>
  <si>
    <t>special 
paste
column C</t>
  </si>
  <si>
    <t>special 
paste
column H</t>
  </si>
  <si>
    <t>cÖwZ‡e`bvaxb gvm ch©šÍ cÖvß</t>
  </si>
  <si>
    <t>31/5/13
ch©šÍ
Av`vq</t>
  </si>
  <si>
    <r>
      <rPr>
        <sz val="10"/>
        <color indexed="8"/>
        <rFont val="Arial"/>
        <family val="2"/>
      </rPr>
      <t xml:space="preserve">paste
special
column </t>
    </r>
    <r>
      <rPr>
        <sz val="10"/>
        <color indexed="10"/>
        <rFont val="Arial"/>
        <family val="2"/>
      </rPr>
      <t xml:space="preserve">
L</t>
    </r>
  </si>
  <si>
    <t>hye Dbœqb Awa`ßi mvZ¶xiv †Rjvi ‡`envUv Dc‡Rjvq cwiPvwjZ wnmve mgy‡ni †jb-‡`b I w¯’wZ weeiYx (gv‡mi me©‡kl Kvh©w`e‡m)t</t>
  </si>
  <si>
    <t>mvjt  2013</t>
  </si>
  <si>
    <t xml:space="preserve">     SuywK Znwej wnmv‡e w¯’wZ (2fvM)</t>
  </si>
  <si>
    <t xml:space="preserve">     AwMÖg (5%) mÂq wnmv‡e w¯’wZ</t>
  </si>
  <si>
    <t xml:space="preserve">     e¨w³MZ mÂq wnmv‡e w¯’wZ</t>
  </si>
  <si>
    <t>gvm †k‡l
Aewkó</t>
  </si>
  <si>
    <t xml:space="preserve"> †gqv`
DËxY© ‡Ljvcx
cwiYZ</t>
  </si>
  <si>
    <t>20|  Rbej t-</t>
  </si>
  <si>
    <t xml:space="preserve"> 19| cÖwk¶Y †UªWwfwËK FYx msL¨v tÑ</t>
  </si>
  <si>
    <t>21|  dig wewµ msµvšÍ t-</t>
  </si>
  <si>
    <t>wKw¯Í Rgv (Avmj)</t>
  </si>
  <si>
    <t>Pjgvb 
wKw¯Í</t>
  </si>
  <si>
    <t>‡gt
 DËxb©</t>
  </si>
  <si>
    <t>e¨w³MZ   
mÂq</t>
  </si>
  <si>
    <t>iwdKzyj</t>
  </si>
  <si>
    <t>Avãyjøvn</t>
  </si>
  <si>
    <t>Kvgiæj</t>
  </si>
  <si>
    <t>‡gv‡gbv</t>
  </si>
  <si>
    <t>Avey nvmvb</t>
  </si>
  <si>
    <t>Avt gv‡jK</t>
  </si>
  <si>
    <t>Avãym mvjvg</t>
  </si>
  <si>
    <t>wmivRyj Bmjvg</t>
  </si>
  <si>
    <t xml:space="preserve">iweDj </t>
  </si>
  <si>
    <t>AvwiR„j</t>
  </si>
  <si>
    <t>AvjgMxi</t>
  </si>
  <si>
    <t>wgRvbyi ingvb</t>
  </si>
  <si>
    <t>AvBqye †nv‡mb</t>
  </si>
  <si>
    <t>wbZvB</t>
  </si>
  <si>
    <t>AvKei</t>
  </si>
  <si>
    <t>iæûj KzÏym</t>
  </si>
  <si>
    <t>cyjK</t>
  </si>
  <si>
    <t>AvwZKzi</t>
  </si>
  <si>
    <t>gvmy`v LvZzb</t>
  </si>
  <si>
    <t>wgZv `vm</t>
  </si>
  <si>
    <t>Qvjvg (evey)</t>
  </si>
  <si>
    <t>ksKi</t>
  </si>
  <si>
    <t>Av‡gbv †eMg</t>
  </si>
  <si>
    <t>nvweeyjøvn</t>
  </si>
  <si>
    <t>bvwQgv Av³vi</t>
  </si>
  <si>
    <t>w`jxc</t>
  </si>
  <si>
    <t>kvwn`v cvifxb</t>
  </si>
  <si>
    <t>‡iRvDj</t>
  </si>
  <si>
    <t>wibv cvifxb</t>
  </si>
  <si>
    <t>RwmgDÏxb</t>
  </si>
  <si>
    <t>iweDj Bmjvg</t>
  </si>
  <si>
    <t>bvRgv cvifxb</t>
  </si>
  <si>
    <t>dv‡Zgv †eMg</t>
  </si>
  <si>
    <t>gvndzRv LvZzb</t>
  </si>
  <si>
    <r>
      <t xml:space="preserve">c~e©eZx©
gv‡mi
‡gvU
</t>
    </r>
    <r>
      <rPr>
        <sz val="10"/>
        <color indexed="10"/>
        <rFont val="SutonnyMJ"/>
        <family val="0"/>
      </rPr>
      <t>Kjvg C</t>
    </r>
  </si>
  <si>
    <r>
      <t xml:space="preserve">c~e©eZx©
gv‡mi
‡gvU
</t>
    </r>
    <r>
      <rPr>
        <sz val="10"/>
        <color indexed="10"/>
        <rFont val="SutonnyMJ"/>
        <family val="0"/>
      </rPr>
      <t>Kjvg K</t>
    </r>
  </si>
  <si>
    <r>
      <t xml:space="preserve">c~e©eZx©
gv‡mi
‡gvU
</t>
    </r>
    <r>
      <rPr>
        <sz val="10"/>
        <color indexed="10"/>
        <rFont val="SutonnyMJ"/>
        <family val="0"/>
      </rPr>
      <t>Kjvg W</t>
    </r>
  </si>
  <si>
    <t>gvm †k‡l †gvU</t>
  </si>
  <si>
    <t>cÖwZ‡e`b gvm †k‡l Ae¯’v</t>
  </si>
  <si>
    <t>wKw¯Í
 bs</t>
  </si>
  <si>
    <t>Fbx 
bs</t>
  </si>
  <si>
    <t>Fbxi 
bvg</t>
  </si>
  <si>
    <t>e¨w³MZ
mÂq</t>
  </si>
  <si>
    <t xml:space="preserve">wet gv‡m
‡Lt UvKvi
mvt PvR©
</t>
  </si>
  <si>
    <t>MZ gvm
ch©šÍ
†Ljvcx</t>
  </si>
  <si>
    <t>‡gvU
‡gt DËxb©
mvt PvR©</t>
  </si>
  <si>
    <t>14|</t>
  </si>
  <si>
    <t>12|</t>
  </si>
  <si>
    <t>16|</t>
  </si>
  <si>
    <t>Pjgvb wKw¯Í</t>
  </si>
  <si>
    <t>wKw¯Í †Ljvcx</t>
  </si>
  <si>
    <t xml:space="preserve"> gv‡m ¯’vbvšÍi/e¨q</t>
  </si>
  <si>
    <r>
      <t>Dc‡Rjv Ñ</t>
    </r>
    <r>
      <rPr>
        <b/>
        <sz val="14"/>
        <rFont val="SutonnyMJ"/>
        <family val="0"/>
      </rPr>
      <t xml:space="preserve"> ‡`envUv, </t>
    </r>
    <r>
      <rPr>
        <sz val="14"/>
        <rFont val="SutonnyMJ"/>
        <family val="0"/>
      </rPr>
      <t xml:space="preserve"> †Rjv Ñ</t>
    </r>
    <r>
      <rPr>
        <b/>
        <sz val="14"/>
        <rFont val="SutonnyMJ"/>
        <family val="0"/>
      </rPr>
      <t>mvZ¶xiv</t>
    </r>
  </si>
  <si>
    <t xml:space="preserve"> evsjv‡`k K…wl e¨vsK,  ‡`envUv kvLv</t>
  </si>
  <si>
    <t>mÄq</t>
  </si>
  <si>
    <t>me©‡gvU†diZ</t>
  </si>
  <si>
    <t>Avkivdzj</t>
  </si>
  <si>
    <t xml:space="preserve">‡`envUv,mvZ¶xiv </t>
  </si>
  <si>
    <t>g) ‡iwWI /wUwf/B‡jKUªwb·</t>
  </si>
  <si>
    <t>ivR¯^ AcÖvwZôvwbK</t>
  </si>
  <si>
    <t>ivR¯^ cÖvwZôvwbK</t>
  </si>
  <si>
    <t>Rqbvj</t>
  </si>
  <si>
    <t>gyjab(wKw¯Z) Av`vq N~Y©vqgvb wnmv‡e w¯’wZ</t>
  </si>
  <si>
    <t xml:space="preserve"> mvwf©m Pv‡R©i 60%) Av`vq wnmv‡e w¯’wZ</t>
  </si>
  <si>
    <t>gyjab cÖe„w×(16% I 10% nv‡i Av`vqK…Z</t>
  </si>
  <si>
    <t>cÖkvmwbK Znwe‡j n‡Z ¯’vbvšÍi/e¨q</t>
  </si>
  <si>
    <t>SzwK Znwe‡j n‡Z ¯’vbvšÍi/e¨q</t>
  </si>
  <si>
    <t>Kg©KZ©v/Kg©Pvix cyi¯‹vi Znwe‡j n‡Z ¯’vbvšÍi/e¨q</t>
  </si>
  <si>
    <t>mÂq Znwej n‡Z m`m¨‡`i †dir</t>
  </si>
  <si>
    <t>e¨w³MZ mÂq Znwej n‡Z m`m¨‡`i †dir</t>
  </si>
  <si>
    <t>( 1/07/2013 n‡Z 31/07/2013 Bs ZvwiL ch©šÍ)</t>
  </si>
  <si>
    <t>Kvh©µg ïiæ †_‡K</t>
  </si>
  <si>
    <t>eQ‡ii c~e©eZx©
gvm ch©šÍ
weZiY</t>
  </si>
  <si>
    <t>eQ‡ii c~e©eZx©
gvm ch©šÍ
Av`vq‡hvM¨
mvwf©mPvR©</t>
  </si>
  <si>
    <t>eQ‡ii c~e©eZx©
gvm ch©šÍ
Av`vq‡hvM¨
Avmj</t>
  </si>
  <si>
    <t>eQ‡ii c~e©eZx©
gvm ch©šÍ
Av`vqK…Z
Avmj</t>
  </si>
  <si>
    <t>µgcywÄZ
me©‡gvU</t>
  </si>
  <si>
    <t>A_© eQ‡ii
Av`vq‡hvM¨
mvwf©mPvR©</t>
  </si>
  <si>
    <t>A_© eQ‡ii
Av`vqK…Z
Avmj</t>
  </si>
  <si>
    <t>A_© eQ‡ii
Av`vq‡hvM¨ 
Avmj</t>
  </si>
  <si>
    <t>c~e©eZ©x gvm
ch©šÍ †gvU
µgcywÄZ</t>
  </si>
  <si>
    <t>µgtcywÄZ
‡gvU</t>
  </si>
  <si>
    <t>FY 
msL¨v</t>
  </si>
  <si>
    <t>A_© eQ‡ii
‡gvU
weZiY</t>
  </si>
  <si>
    <t>dig bs (AvZ¥ t) - 9(K)</t>
  </si>
  <si>
    <t>eQ‡ii c~e©eZx©
gvm ch©šÍ
Av`vqK…Z
mvwf©mPvR©</t>
  </si>
  <si>
    <t>gvm ‡k‡l
me©‡gvU 
Aewkó</t>
  </si>
  <si>
    <t>Pjgvb
(FY weZiY)</t>
  </si>
  <si>
    <t>‡MÖm wcwiqW
mgvß</t>
  </si>
  <si>
    <t>‡gvU
Aewkó</t>
  </si>
  <si>
    <t>Pjgvb
(‡MÖmwcwiqW mgvß)</t>
  </si>
  <si>
    <t>wet gv‡m 
Pjgvb
Av`vq‡hvM¨</t>
  </si>
  <si>
    <t>PjwZ
gv‡mi
‡Ljvcx</t>
  </si>
  <si>
    <t xml:space="preserve">wet gv‡m
Av`vq </t>
  </si>
  <si>
    <t>wKt‡Lt n‡Z
‡gt DËxY©
‡Lt cwiYZ</t>
  </si>
  <si>
    <t>(mÄxe Kzgvi `vk)
Dc‡Rjv hye Dbqb Kg©KZ©v
‡`envUv, mvZÿxiv|</t>
  </si>
  <si>
    <r>
      <t xml:space="preserve">c~e©eZx©
gvm ch©šÍ
‡Ljvcx Av`vq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Y</t>
    </r>
  </si>
  <si>
    <t>wet gv‡m
‡Lt UvKvi
mvt PvR©</t>
  </si>
  <si>
    <t>eQ‡ii
‡Ljvcx</t>
  </si>
  <si>
    <t>‡Ljvcx
n‡Z
eQ‡ii
Av`vq</t>
  </si>
  <si>
    <t>12|  ‡Ljvcx mvwf©m PvR© (wKw¯Í †Ljvcx) t</t>
  </si>
  <si>
    <r>
      <t xml:space="preserve">c~e©eZx©
gvm ch©šÍ
 ‡Ljvcx (AcÖvt)
mvt PvR© 
Kjvg </t>
    </r>
    <r>
      <rPr>
        <sz val="10"/>
        <color indexed="10"/>
        <rFont val="Times New Roman"/>
        <family val="1"/>
      </rPr>
      <t>K</t>
    </r>
    <r>
      <rPr>
        <sz val="10"/>
        <color indexed="10"/>
        <rFont val="SutonnyMJ"/>
        <family val="0"/>
      </rPr>
      <t xml:space="preserve">
</t>
    </r>
  </si>
  <si>
    <r>
      <t xml:space="preserve">c~e©eZx©
gvm ch©šÍ
eQ‡ii Av`vq
Kjvg </t>
    </r>
    <r>
      <rPr>
        <sz val="10"/>
        <color indexed="10"/>
        <rFont val="Times New Roman"/>
        <family val="1"/>
      </rPr>
      <t>Y</t>
    </r>
  </si>
  <si>
    <r>
      <t xml:space="preserve">c~e©eZx©
gvm ch©šÍ
 ‡Ljvcx (cÖvt)
mvt PvR© 
Kjvg </t>
    </r>
    <r>
      <rPr>
        <sz val="10"/>
        <color indexed="10"/>
        <rFont val="Times New Roman"/>
        <family val="1"/>
      </rPr>
      <t>C</t>
    </r>
    <r>
      <rPr>
        <sz val="10"/>
        <color indexed="10"/>
        <rFont val="SutonnyMJ"/>
        <family val="0"/>
      </rPr>
      <t xml:space="preserve">
</t>
    </r>
  </si>
  <si>
    <r>
      <t xml:space="preserve">c~e©eZx©
gvm ch©šÍ
eQ‡ii ‡Ljvcx
Kjvg </t>
    </r>
    <r>
      <rPr>
        <sz val="10"/>
        <color indexed="10"/>
        <rFont val="Times New Roman"/>
        <family val="1"/>
      </rPr>
      <t>W</t>
    </r>
  </si>
  <si>
    <t>c~e©eZ©x 
gvm ch©šÍ
‡gvU</t>
  </si>
  <si>
    <t>µwgK bs</t>
  </si>
  <si>
    <t>¯^v¶i</t>
  </si>
  <si>
    <t>wm, Gm-1</t>
  </si>
  <si>
    <t>wm, Gm-2</t>
  </si>
  <si>
    <t>wm, Gm-3</t>
  </si>
  <si>
    <t>dig bs 9(N)</t>
  </si>
  <si>
    <t>AvZ¥t</t>
  </si>
  <si>
    <t>cwit</t>
  </si>
  <si>
    <t>jÿ¨gvÎv</t>
  </si>
  <si>
    <t>DcKvi‡fvMx (msL¨v)</t>
  </si>
  <si>
    <t>wKw¯Í
‡Ljvcx</t>
  </si>
  <si>
    <t>Dfq Kg©m~Pxi †gvU</t>
  </si>
  <si>
    <t>RyjvB</t>
  </si>
  <si>
    <t>AvMó</t>
  </si>
  <si>
    <t>‡m‡Þ¤^i</t>
  </si>
  <si>
    <t>gv‡mi bvg</t>
  </si>
  <si>
    <t>AvMó/13</t>
  </si>
  <si>
    <t>‡m‡Þ¤^i/13</t>
  </si>
  <si>
    <t>RyjvB/13</t>
  </si>
  <si>
    <t>Awdm mnt Kvg-
Kw¤út Act/
K¨vwkqvi</t>
  </si>
  <si>
    <t>Dc‡Rjvi
 `vwqZ¡cÖvß
Kg©KZ©v</t>
  </si>
  <si>
    <t>‡Rjvi
 `vwqZ¡cÖvß
Kg©KZ©v</t>
  </si>
  <si>
    <t>dig cyi‡Y AbymiYxq wb‡`©kvejx t</t>
  </si>
  <si>
    <t xml:space="preserve">wm GmMY KZ…©K mwbœ‡ewkZ Z_¨vw` Awdm †iK‡W©i mv‡_ Avwg cy•Lvbycy•Liƒ‡c hvPvB K‡i mwVK †c‡qwQ| </t>
  </si>
  <si>
    <t>cÖ¯‘Z KiZt ˆÎgvwmKfv‡e (†m‡Þ¤^i, wW‡m¤^i, gvP© I Ryb gv‡mi gvwmK wi‡cv‡U©i mv‡L) cÖavb Kvh©j‡q cvVv‡Z n‡e|</t>
  </si>
  <si>
    <t>MZ gv‡mi
‡Ri</t>
  </si>
  <si>
    <t>eQ‡ii
(1g `dv)</t>
  </si>
  <si>
    <t>G gvm ch©šÍ
(1g `dv)</t>
  </si>
  <si>
    <t>Pjgvb gv‡m
wKZiY
(1g `dv)</t>
  </si>
  <si>
    <t>eZ©gvb gvm ch©šÍ weZiY</t>
  </si>
  <si>
    <t xml:space="preserve">Pjgvb
</t>
  </si>
  <si>
    <t>Av`vq‡hvM¨ Avmj</t>
  </si>
  <si>
    <t>‡gvU
(12+13+14)</t>
  </si>
  <si>
    <t>Av`vqK…Z Avmj</t>
  </si>
  <si>
    <t>‡gvU
(16+17+18)</t>
  </si>
  <si>
    <t>eQ‡ii G ch©šÍ †gvU Av`vq</t>
  </si>
  <si>
    <t>‡Ljvcx n‡Z
 Av`vq</t>
  </si>
  <si>
    <t>‡gvU Av`vq
(PjwZ+ FY †Ljvcx)</t>
  </si>
  <si>
    <t>gvm †k‡l †Ljvcx Avmj</t>
  </si>
  <si>
    <t>wKw¯Í 
†Ljvcx
(12+13)-(16+17)</t>
  </si>
  <si>
    <r>
      <t>‡gvU †Ljvcxi
n«vm/e„w×
(</t>
    </r>
    <r>
      <rPr>
        <b/>
        <sz val="12"/>
        <rFont val="ArhialkhanGMJ"/>
        <family val="0"/>
      </rPr>
      <t>±</t>
    </r>
    <r>
      <rPr>
        <b/>
        <sz val="12"/>
        <rFont val="SutonnyMJ"/>
        <family val="0"/>
      </rPr>
      <t>)</t>
    </r>
  </si>
  <si>
    <t>FY 
†Ljvcx</t>
  </si>
  <si>
    <t xml:space="preserve"> FY weZiY (eQ‡ii)</t>
  </si>
  <si>
    <t>1g
 `dvq</t>
  </si>
  <si>
    <t>Ab¨vb¨
 `dvq</t>
  </si>
  <si>
    <t>Pjgvb
gvm
(1g `dv)</t>
  </si>
  <si>
    <t>eQ‡ii G
 ch©šÍ †gvU
(1g `dv)</t>
  </si>
  <si>
    <t>hye Dbœqb Awa`ß‡ii wm.Gm wfwËK FY Kvh©µ‡gi j¶¨gvÎv AR©b msµvšÍ ˆÎgvwmK  cÖwZ‡e`b  QK t-</t>
  </si>
  <si>
    <t>Dc‡Rjvi bvgt †`envUv, BDwc msL¨v 05 wU, gv‡mi bvg RyjvB-‡m‡Þ¤^i,  A_©eQi 2013-2014, eQ‡ii ïiæ‡Z Dc‡Rjvi †gvU wKw¯Í †Ljvcx 26000/= ,eQ‡ii ïiæ‡Z †gvU FY †Ljvcx 298610/=</t>
  </si>
  <si>
    <t>1| GB digwU gv‡V †cŠQvi ci, c~‡e©i GKB  bw_f~³ 01/10/2012 Zvwi‡Li 252 msL¨K c‡Îi gvidZ †cÖwiZ digwU evwZj e‡j Mb¨ n‡e |</t>
  </si>
  <si>
    <t>2|eQ‡ii ïiy‡Z Dc‡Rjvi †gvU wKw¯Í †Ljvcx Ges FY‡Ljvcx‡Z ewY©Z As‡Ki KZ Ask ‡Kvb wm.Gm Gi Dci eZ©vq Zvi weeiY 
Avjv`vfv‡e wjL‡Z n‡e hv mviv eQi GKB _vK‡e|Kg©iZ wm. GmM‡Yi  FY‡Ljvcx Ges wKw¯Í †Ljvcxi †hvMdjB n‡e eQi ïiæ‡Z cÖ`wk©Z Dc‡Rjvi †gvU FY‡Ljvcx Ges †gvU wKw¯Í‡Ljvcxi cwigvb|</t>
  </si>
  <si>
    <t>3| 14 bsN‡i qvi hvi As‡ki †gvU FY †Ljvcx (wKw¯Í †Ljvcx ev‡`) AsK emv‡Z n‡e, mswkøó‡`I wecix‡Z 2% †Ljvcx Av`vq AR©b n‡”Q wK bv Zv Avjv`vfv‡e g~i¨vqb Kivn‡e|</t>
  </si>
  <si>
    <t xml:space="preserve">4| GKB di‡g cÖ‡Z¨K wm.Gm cÖwZgv‡mi 05 Zvwi‡Li g‡a¨ hvi hvi Z_¨ mwbœ‡ekb K‡i digwU Awdm mnKvix Kvg Kw¤úDUvi Acv‡iUi /  </t>
  </si>
  <si>
    <t xml:space="preserve"> K¨wkqv‡ii Kv‡Q Rgv cÖ`vb Ki‡eb, wZwb Q‡K ewY©Z Z_¨vw` Awdm †iK‡W©i mv‡_ hvPvB K‡i Zvi Rb¨ iwÿZ N‡i gv‡mi bvg wj‡L ¯^vÿi </t>
  </si>
  <si>
    <t xml:space="preserve"> KiZt Dc‡Rjv hye Dbœqb Kg©KZ©vi Kv‡Q †ck Ki‡eb| Dc‡Rjv hye Dbœqb Kg©KZ©v DwjøwLZ mKj Z_¨‡hŠw³Kfv‡e hvPvBK‡i ¯^vÿi KiZt </t>
  </si>
  <si>
    <t xml:space="preserve"> mswkøó wm. Gm †K cieZx© gv‡mi Z_¨ wjLvi Rb¨ 08 Zvwi‡Li g‡a¨ †diZ w`‡eb Ges G wbq‡g 3 gv‡mi Z_¨ wjwce× I ¯^vÿi K‡i </t>
  </si>
  <si>
    <t xml:space="preserve">ˆÎgvwmK wfwË‡Z (†m‡Þ¤^i, wW‡m¤^i, gvP© I Ryb) FY wi‡cv‡U©i mv‡L mshy³ K‡i  cÖavb Kvh©j‡q cvVv‡eb| </t>
  </si>
  <si>
    <t>5| 22 bs N‡i Av`vq‡hvM¨ Pjgvb Ges wKw¯Í‡Ljvcx n‡Z Av`v‡qi ci Aewk÷ AsK em‡e Ges 23 bs N‡i Av`vq‡hvM¨ †Ljvcx n‡Z</t>
  </si>
  <si>
    <t>Av`v‡qi ci Aewkó AsK em‡e †Zgwb Av`vq‡hvM¨ wKw¯Í  ‡Ljvcx n‡Z Av`v‡qici wKq`sk †Ljvcx‡Z hy³ n‡Z cv‡i| G‡ÿ‡Î 23 bs N‡i</t>
  </si>
  <si>
    <t>Aewkó As‡Ki mv‡_ bZzb K‡i hy³ (hw` nq) AsK †hvM K‡i emv‡Z n‡e|</t>
  </si>
  <si>
    <t>‡hvM`v‡bi wecix‡Z hy³ n‡e|</t>
  </si>
  <si>
    <t>6| wm GmM‡Yi e`jxi Kvi‡Y Kg©iZ‡`i †Ljvcx Kg †ekx n‡Z cv‡i G‡ÿ‡Î †KD e`jx n‡q Ab¨Î P‡j †M‡j Ges bZzb K‡i Zvi</t>
  </si>
  <si>
    <t>RvqMvq ‡KD bv Avm‡j e`jxK…‡Zi `vq †hgb Kg©iZ‡`i g‡a¨ wbR`v‡qi AwZwi³ wnmv‡e hy³ n‡e †Zgwb ïb¨c‡` †KD †hvM`vb Ki‡j wbR</t>
  </si>
  <si>
    <t>`vq K‡g hv‡e G‡ÿ‡Î Kg©iZMY di‡gi Dci Zv‡`i wbR `vq cÖ`k©b Ki‡eb Ges Zv‡`i `v‡qi wKq`sk (Kg©KZ©v KZ…©K wba©vwiZ) bZzb</t>
  </si>
  <si>
    <t>gv‡mi  bvg</t>
  </si>
  <si>
    <t>Kg©m~Pxi bvg</t>
  </si>
  <si>
    <t>‡hvM`v‡bi ZvwiL</t>
  </si>
  <si>
    <t>wm Gm bs</t>
  </si>
  <si>
    <t>Dc‡Rjvi †gvU</t>
  </si>
  <si>
    <t>cÖwk I AvZ¥t 
jÿ¨gvÎv 
weMZ eQ‡ii
Abyiæc wjLv
n‡q‡Q|</t>
  </si>
  <si>
    <t>31/8/13
ch©šÍ
Av`vq</t>
  </si>
  <si>
    <t>gvm †k‡l FY
‡Ljvcx</t>
  </si>
  <si>
    <t xml:space="preserve">   cÖvwZôvwbK 1g `dv</t>
  </si>
  <si>
    <t xml:space="preserve">   cÖvwZôvwbK 2q `dv</t>
  </si>
  <si>
    <t xml:space="preserve">   cÖvwZôvwbK 3q `dv</t>
  </si>
  <si>
    <r>
      <rPr>
        <sz val="14"/>
        <color indexed="10"/>
        <rFont val="SutonnyMJ"/>
        <family val="0"/>
      </rPr>
      <t>c~e©eZx©
gv‡mi †gvU</t>
    </r>
    <r>
      <rPr>
        <sz val="14"/>
        <color indexed="10"/>
        <rFont val="Times New Roman"/>
        <family val="1"/>
      </rPr>
      <t xml:space="preserve">
6%</t>
    </r>
  </si>
  <si>
    <r>
      <rPr>
        <sz val="14"/>
        <color indexed="10"/>
        <rFont val="SutonnyMJ"/>
        <family val="0"/>
      </rPr>
      <t>c~e©eZx©
gv‡mi †gvU</t>
    </r>
    <r>
      <rPr>
        <sz val="14"/>
        <color indexed="10"/>
        <rFont val="Times New Roman"/>
        <family val="1"/>
      </rPr>
      <t xml:space="preserve">
4%</t>
    </r>
  </si>
  <si>
    <t>Dc‡Rjv t †`envUv , †Rjv t mvZÿxiv  ZvwiL t 01/09/2013</t>
  </si>
  <si>
    <t>gv‡mi bvgt - AvMó/ 2013</t>
  </si>
  <si>
    <r>
      <t xml:space="preserve">eZ©gvb
gvm ch©šÍ
‡Ljvcx Av`vq
</t>
    </r>
  </si>
  <si>
    <t>gv‡mi †gvU Av`vq</t>
  </si>
  <si>
    <t xml:space="preserve">                                      </t>
  </si>
  <si>
    <t xml:space="preserve">  15|</t>
  </si>
  <si>
    <r>
      <t>wm Gm-1 (bvg) †gvt KzZze DÏxb wKw¯Í †Ljvcx 00   FY †Ljvcx (wb‡Ri) 16249 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>) ‡Ljvcx.......    +wm Gm -2(bvg) P›`ªª †kLi †`ebv_ wKw¯Í †Ljvcx 15000/=FY †Ljvcx (wb‡Ri) 31824</t>
    </r>
  </si>
  <si>
    <r>
      <t>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>) ‡Ljvcx............    +wm Gm -3(bvg) wbg©j KvwšÍ gÛj wKw¯Í †Ljvcx 11000/=FY †Ljvcx (wb‡Ri) 0    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 xml:space="preserve">) ‡Ljvcx .250537/=    </t>
    </r>
  </si>
  <si>
    <t>‡m‡Þ¤^i/2013</t>
  </si>
  <si>
    <t>w¯’wZcÎ (gv‡mi me©‡kl Kvh©w`e‡m) t 30/09/2013 wLªt</t>
  </si>
  <si>
    <t>31/07/13
ch©šÍ
mvwf©m PvR© Av`vq</t>
  </si>
  <si>
    <t>31/8/13
ch©šÍ
mvwf©m PvR©
Av`vq</t>
  </si>
  <si>
    <t>31/07/13
ch©šÍ
gvwmK mÂq
Av`vq</t>
  </si>
  <si>
    <t>31/8/13
ch©šÍ 
gvwmK mÂq
Av`vq</t>
  </si>
  <si>
    <t>‡m‡Þ¤^i/13 †k‡l</t>
  </si>
  <si>
    <t>30/9/13
ch©šÍ
Av`vq</t>
  </si>
  <si>
    <t>‡m‡Þ¤^i/13 †k‡l
cwi‡kv‡ai
evKx</t>
  </si>
  <si>
    <t>‡m‡Þ¤^i/13 gvm ‡k‡l
Av`vq‡hvM¨
nqwb</t>
  </si>
  <si>
    <t>AcÖvwZôvwbK 3q `dv †Ljvcx</t>
  </si>
  <si>
    <t>AcÖvwZôvwbK 2q `dv †Ljvcx</t>
  </si>
  <si>
    <t>AcÖvwZôvwbK 1g `dv ‡Ljvcx</t>
  </si>
  <si>
    <t xml:space="preserve">   cÖvwZôvwbK 3q `dv †Ljvcx</t>
  </si>
  <si>
    <t xml:space="preserve">   cÖvwZôvwbK 2q `dv †Ljvcx</t>
  </si>
  <si>
    <t xml:space="preserve">   cÖvwZôvwbK 1g `dv †Ljvcx</t>
  </si>
  <si>
    <t>30/9/13
ch©šÍ
mvwf©m PvR©
Av`vq</t>
  </si>
  <si>
    <t>30/9/13
ch©šÍ 
gvwmK mÂq
Av`vq</t>
  </si>
  <si>
    <t>evkvi</t>
  </si>
  <si>
    <t>mv‡q`Y¾vgvb</t>
  </si>
  <si>
    <t>আগষ্ট/13 gv‡mi
Av`vq‡hvM¨</t>
  </si>
  <si>
    <t>আগষ্ট/13 gv‡mi
Av`vqK…Z</t>
  </si>
  <si>
    <t>আগষ্ট/13 ch©šÍ
eQ‡ii Av`vq</t>
  </si>
  <si>
    <t>gv‡mi bvgtÑ ‡m‡Þ¤^i/13</t>
  </si>
  <si>
    <t>PjwZ eQ‡ii 1g 3 gv‡m bxU †Ljvcx 5451/- ( cuvP nvRvi PvikZ GKvbœ ) UvKv K‡g‡Q|
 †Ljvcx UvKv Av`v‡qi ‡Póv Ae¨vnZ Av‡Q|</t>
  </si>
  <si>
    <t>PjwZ Av`vq 100% Av‡Q| FY †Ljvcx 5580/= UvKv K‡g‡Q| 
Aewkó †Ljvcx 10139/= Av`v‡q †Rvi cÖ‡Póv  Pvjvw”Q|</t>
  </si>
  <si>
    <t>‡gvt KzZze DÏxb
wm. Gm.</t>
  </si>
  <si>
    <t>Avgvi Pjgvb Av`v‡qi nvi 95% FY †Ljvcx 5407/- Av`vq K‡iwQ|
Avgvi Av`v‡qi nvi 100% ivLvi †Póv Ae¨vnZ _vK‡e|</t>
  </si>
  <si>
    <t>P›`ª †kLi †`ebv_
wm. Gm.</t>
  </si>
  <si>
    <t>wbg©j KvwšÍ gÛj
wm. Gm.</t>
  </si>
  <si>
    <t>Avgvi Pjgvb Av`v‡qi nvi 95% FY †Ljvcx 7800/- Av`vq K‡iwQ|
Avgvi Av`v‡qi nvi 100% DbœxZ Kivi mvwe©K cÖ†Póv Ae¨vnZ ‡i‡LwQ</t>
  </si>
  <si>
    <t>mÄxe Kzgvi `vk
Dc‡Rjv hye Dbœqb Kg©KZ©v</t>
  </si>
  <si>
    <t xml:space="preserve"> PROTECTION 170772</t>
  </si>
  <si>
    <t>‡m‡Þ¤^i/13 wLªt</t>
  </si>
  <si>
    <r>
      <t xml:space="preserve">hye Dbœqb Awa`ßi </t>
    </r>
    <r>
      <rPr>
        <b/>
        <u val="single"/>
        <sz val="15"/>
        <rFont val="SutonnyMJ"/>
        <family val="0"/>
      </rPr>
      <t xml:space="preserve">mvZ¶xiv </t>
    </r>
    <r>
      <rPr>
        <u val="single"/>
        <sz val="15"/>
        <rFont val="SutonnyMJ"/>
        <family val="0"/>
      </rPr>
      <t>†Rjvi ‡`envUv  Dc‡Rjvi AvZ¥Kg©ms¯’vb Kg©m~Pxi ‡m‡Þ¤^i</t>
    </r>
    <r>
      <rPr>
        <b/>
        <u val="single"/>
        <sz val="15"/>
        <rFont val="SutonnyMJ"/>
        <family val="0"/>
      </rPr>
      <t xml:space="preserve">/13 </t>
    </r>
    <r>
      <rPr>
        <u val="single"/>
        <sz val="15"/>
        <rFont val="SutonnyMJ"/>
        <family val="0"/>
      </rPr>
      <t>Bs  gv‡mi mgw¤^Z cÖwZ‡e`b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</si>
</sst>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%"/>
    <numFmt numFmtId="165" formatCode="0\%"/>
    <numFmt numFmtId="166" formatCode="[$-409]dddd\,\ mmmm\ dd\,\ yyyy"/>
    <numFmt numFmtId="167" formatCode="m/d/yy;@"/>
    <numFmt numFmtId="168" formatCode="00000"/>
    <numFmt numFmtId="169" formatCode="#\ ??/100"/>
    <numFmt numFmtId="170" formatCode="[$-409]h:mm:ss\ AM/PM"/>
    <numFmt numFmtId="171" formatCode="#\ ?/10"/>
    <numFmt numFmtId="172" formatCode="#\ ?/8"/>
    <numFmt numFmtId="173" formatCode="#\ ?/2"/>
    <numFmt numFmtId="174" formatCode="#\ ?/4"/>
    <numFmt numFmtId="175" formatCode="#\ ???/???"/>
    <numFmt numFmtId="176" formatCode="0.00;[Red]0.00"/>
    <numFmt numFmtId="177" formatCode="m/d;@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5000445]0"/>
    <numFmt numFmtId="184" formatCode="dd/mm/yyyy;@"/>
    <numFmt numFmtId="185" formatCode="0.000%"/>
    <numFmt numFmtId="186" formatCode="0.0000%"/>
    <numFmt numFmtId="187" formatCode="0.0%"/>
    <numFmt numFmtId="188" formatCode="0.00000%"/>
    <numFmt numFmtId="189" formatCode="0.0"/>
    <numFmt numFmtId="190" formatCode="0.0000"/>
    <numFmt numFmtId="191" formatCode="0.000"/>
    <numFmt numFmtId="192" formatCode="0.0\%"/>
    <numFmt numFmtId="193" formatCode="[$-5000445]0.0"/>
    <numFmt numFmtId="194" formatCode="[$-5000445]0.00"/>
    <numFmt numFmtId="195" formatCode="[$-5000445]0.000"/>
    <numFmt numFmtId="196" formatCode="0.00\%"/>
    <numFmt numFmtId="197" formatCode="[$-F800]dddd\,\ mmmm\ dd\,\ yyyy"/>
    <numFmt numFmtId="198" formatCode="dd\-mm\-yyyy;@"/>
    <numFmt numFmtId="199" formatCode="[$-5000845]dd\-mm\-yyyy;@"/>
    <numFmt numFmtId="200" formatCode="[$-845]dd\ mmmm\ yyyy;@"/>
    <numFmt numFmtId="201" formatCode="[$-5000445]0.###"/>
    <numFmt numFmtId="202" formatCode="[$-5000445]0.#"/>
    <numFmt numFmtId="203" formatCode="[$-5000445]0.##"/>
    <numFmt numFmtId="204" formatCode="[$-5000445]0.00%"/>
    <numFmt numFmtId="205" formatCode="0;[Red]0"/>
    <numFmt numFmtId="206" formatCode="0.0_);\(0.0\)"/>
    <numFmt numFmtId="207" formatCode="0_);\(0\)"/>
    <numFmt numFmtId="208" formatCode="0.00_);\(0.00\)"/>
  </numFmts>
  <fonts count="163">
    <font>
      <sz val="10"/>
      <name val="Arial"/>
      <family val="0"/>
    </font>
    <font>
      <sz val="10"/>
      <name val="RuposhreeMJ"/>
      <family val="0"/>
    </font>
    <font>
      <sz val="11"/>
      <name val="RuposhreeMJ"/>
      <family val="0"/>
    </font>
    <font>
      <b/>
      <sz val="12"/>
      <name val="Ruposhree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RuposhreeMJ"/>
      <family val="0"/>
    </font>
    <font>
      <sz val="11"/>
      <name val="AdarshaLipiNormal"/>
      <family val="0"/>
    </font>
    <font>
      <b/>
      <sz val="12"/>
      <name val="SutonnyMJ"/>
      <family val="0"/>
    </font>
    <font>
      <sz val="11"/>
      <name val="SutonnyMJ"/>
      <family val="0"/>
    </font>
    <font>
      <sz val="10"/>
      <name val="SutonnyMJ"/>
      <family val="0"/>
    </font>
    <font>
      <b/>
      <sz val="11"/>
      <name val="SutonnyMJ"/>
      <family val="0"/>
    </font>
    <font>
      <sz val="12"/>
      <name val="SutonnyMJ"/>
      <family val="0"/>
    </font>
    <font>
      <sz val="12"/>
      <name val="SushreeMJ"/>
      <family val="0"/>
    </font>
    <font>
      <sz val="8"/>
      <name val="Arial"/>
      <family val="2"/>
    </font>
    <font>
      <b/>
      <sz val="14"/>
      <name val="SutonnyMJ"/>
      <family val="0"/>
    </font>
    <font>
      <sz val="8"/>
      <name val="SutonnyMJ"/>
      <family val="0"/>
    </font>
    <font>
      <b/>
      <sz val="10"/>
      <name val="Arial"/>
      <family val="2"/>
    </font>
    <font>
      <b/>
      <sz val="10"/>
      <name val="SutonnyMJ"/>
      <family val="0"/>
    </font>
    <font>
      <sz val="9"/>
      <name val="SutonnyMJ"/>
      <family val="0"/>
    </font>
    <font>
      <sz val="10"/>
      <name val="SutonnyEMJ"/>
      <family val="0"/>
    </font>
    <font>
      <b/>
      <sz val="11"/>
      <name val="SutonnyEMJ"/>
      <family val="0"/>
    </font>
    <font>
      <sz val="11"/>
      <name val="SutonnyEMJ"/>
      <family val="0"/>
    </font>
    <font>
      <b/>
      <sz val="10"/>
      <name val="SutonnyEMJ"/>
      <family val="0"/>
    </font>
    <font>
      <sz val="11"/>
      <name val="Arial"/>
      <family val="2"/>
    </font>
    <font>
      <sz val="9"/>
      <name val="SutonnyEMJ"/>
      <family val="0"/>
    </font>
    <font>
      <b/>
      <sz val="12"/>
      <color indexed="8"/>
      <name val="SutonnyMJ"/>
      <family val="0"/>
    </font>
    <font>
      <sz val="8"/>
      <name val="SutonnyEMJ"/>
      <family val="0"/>
    </font>
    <font>
      <b/>
      <sz val="9"/>
      <name val="SutonnyEMJ"/>
      <family val="0"/>
    </font>
    <font>
      <b/>
      <sz val="8"/>
      <name val="SutonnyEMJ"/>
      <family val="0"/>
    </font>
    <font>
      <sz val="10"/>
      <name val="AdarshaLipi"/>
      <family val="0"/>
    </font>
    <font>
      <b/>
      <sz val="9"/>
      <name val="SutonnyMJ"/>
      <family val="0"/>
    </font>
    <font>
      <sz val="10"/>
      <color indexed="10"/>
      <name val="Arial"/>
      <family val="2"/>
    </font>
    <font>
      <b/>
      <sz val="8"/>
      <name val="SutonnyMJ"/>
      <family val="0"/>
    </font>
    <font>
      <sz val="11"/>
      <name val="Times New Roman"/>
      <family val="1"/>
    </font>
    <font>
      <sz val="11"/>
      <name val="Segoe Print"/>
      <family val="0"/>
    </font>
    <font>
      <sz val="12"/>
      <name val="Arial"/>
      <family val="2"/>
    </font>
    <font>
      <sz val="14"/>
      <name val="SutonnyMJ"/>
      <family val="0"/>
    </font>
    <font>
      <sz val="13"/>
      <name val="SutonnyMJ"/>
      <family val="0"/>
    </font>
    <font>
      <sz val="14"/>
      <name val="Arial"/>
      <family val="2"/>
    </font>
    <font>
      <b/>
      <sz val="13"/>
      <name val="SutonnyMJ"/>
      <family val="0"/>
    </font>
    <font>
      <u val="single"/>
      <sz val="15"/>
      <name val="SutonnyMJ"/>
      <family val="0"/>
    </font>
    <font>
      <b/>
      <u val="single"/>
      <sz val="15"/>
      <name val="SutonnyMJ"/>
      <family val="0"/>
    </font>
    <font>
      <b/>
      <sz val="11"/>
      <color indexed="8"/>
      <name val="SutonnyMJ"/>
      <family val="0"/>
    </font>
    <font>
      <b/>
      <sz val="11"/>
      <color indexed="10"/>
      <name val="SutonnyMJ"/>
      <family val="0"/>
    </font>
    <font>
      <b/>
      <sz val="9"/>
      <name val="Tahoma"/>
      <family val="2"/>
    </font>
    <font>
      <sz val="9"/>
      <name val="Tahoma"/>
      <family val="2"/>
    </font>
    <font>
      <sz val="20"/>
      <name val="SutonnyMJ"/>
      <family val="0"/>
    </font>
    <font>
      <sz val="10"/>
      <color indexed="10"/>
      <name val="Times New Roman"/>
      <family val="1"/>
    </font>
    <font>
      <sz val="10"/>
      <color indexed="10"/>
      <name val="SutonnyMJ"/>
      <family val="0"/>
    </font>
    <font>
      <sz val="12"/>
      <name val="SutonnyEMJ"/>
      <family val="0"/>
    </font>
    <font>
      <sz val="10"/>
      <color indexed="8"/>
      <name val="Arial"/>
      <family val="2"/>
    </font>
    <font>
      <sz val="11"/>
      <color indexed="8"/>
      <name val="SutonnyMJ"/>
      <family val="0"/>
    </font>
    <font>
      <b/>
      <sz val="10"/>
      <color indexed="8"/>
      <name val="SutonnyMJ"/>
      <family val="0"/>
    </font>
    <font>
      <sz val="10"/>
      <color indexed="8"/>
      <name val="SutonnyMJ"/>
      <family val="0"/>
    </font>
    <font>
      <b/>
      <sz val="10"/>
      <color indexed="10"/>
      <name val="SutonnyMJ"/>
      <family val="0"/>
    </font>
    <font>
      <b/>
      <sz val="12"/>
      <name val="ArhialkhanGMJ"/>
      <family val="0"/>
    </font>
    <font>
      <b/>
      <u val="single"/>
      <sz val="14"/>
      <name val="SutonnyMJ"/>
      <family val="0"/>
    </font>
    <font>
      <b/>
      <u val="single"/>
      <sz val="13"/>
      <name val="SutonnyMJ"/>
      <family val="0"/>
    </font>
    <font>
      <sz val="14"/>
      <name val="ArhialkhanGMJ"/>
      <family val="0"/>
    </font>
    <font>
      <sz val="15"/>
      <name val="SutonnyMJ"/>
      <family val="0"/>
    </font>
    <font>
      <sz val="14"/>
      <color indexed="10"/>
      <name val="SutonnyMJ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SutonnyMJ"/>
      <family val="0"/>
    </font>
    <font>
      <sz val="11"/>
      <color indexed="17"/>
      <name val="SutonnyMJ"/>
      <family val="0"/>
    </font>
    <font>
      <b/>
      <sz val="9"/>
      <color indexed="10"/>
      <name val="SutonnyMJ"/>
      <family val="0"/>
    </font>
    <font>
      <b/>
      <sz val="8"/>
      <color indexed="10"/>
      <name val="SutonnyMJ"/>
      <family val="0"/>
    </font>
    <font>
      <b/>
      <sz val="10"/>
      <color indexed="8"/>
      <name val="SutonnyE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sz val="9"/>
      <color indexed="8"/>
      <name val="SutonnyMJ"/>
      <family val="0"/>
    </font>
    <font>
      <b/>
      <sz val="9"/>
      <color indexed="8"/>
      <name val="SutonnyMJ"/>
      <family val="0"/>
    </font>
    <font>
      <sz val="12"/>
      <color indexed="10"/>
      <name val="SutonnyMJ"/>
      <family val="0"/>
    </font>
    <font>
      <sz val="11"/>
      <color indexed="10"/>
      <name val="SutonnyMJ"/>
      <family val="0"/>
    </font>
    <font>
      <b/>
      <sz val="13"/>
      <color indexed="8"/>
      <name val="SutonnyMJ"/>
      <family val="0"/>
    </font>
    <font>
      <sz val="20"/>
      <color indexed="10"/>
      <name val="SutonnyMJ"/>
      <family val="0"/>
    </font>
    <font>
      <b/>
      <sz val="14"/>
      <color indexed="8"/>
      <name val="SutonnyMJ"/>
      <family val="0"/>
    </font>
    <font>
      <sz val="15"/>
      <color indexed="8"/>
      <name val="SutonnyMJ"/>
      <family val="0"/>
    </font>
    <font>
      <b/>
      <sz val="14"/>
      <color indexed="10"/>
      <name val="SutonnyMJ"/>
      <family val="0"/>
    </font>
    <font>
      <b/>
      <sz val="8"/>
      <color indexed="8"/>
      <name val="SutonnyMJ"/>
      <family val="0"/>
    </font>
    <font>
      <sz val="13"/>
      <color indexed="8"/>
      <name val="SutonnyMJ"/>
      <family val="0"/>
    </font>
    <font>
      <sz val="8"/>
      <color indexed="8"/>
      <name val="SutonnyMJ"/>
      <family val="0"/>
    </font>
    <font>
      <sz val="18"/>
      <color indexed="10"/>
      <name val="SutonnyMJ"/>
      <family val="0"/>
    </font>
    <font>
      <b/>
      <sz val="11"/>
      <color indexed="30"/>
      <name val="SutonnyMJ"/>
      <family val="0"/>
    </font>
    <font>
      <sz val="13"/>
      <color indexed="14"/>
      <name val="SutonnyMJ"/>
      <family val="0"/>
    </font>
    <font>
      <sz val="13"/>
      <color indexed="10"/>
      <name val="SutonnyMJ"/>
      <family val="0"/>
    </font>
    <font>
      <b/>
      <sz val="19"/>
      <color indexed="10"/>
      <name val="SutonnyMJ"/>
      <family val="0"/>
    </font>
    <font>
      <b/>
      <sz val="20"/>
      <color indexed="17"/>
      <name val="SutonnyMJ"/>
      <family val="0"/>
    </font>
    <font>
      <b/>
      <sz val="17"/>
      <color indexed="10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utonnyMJ"/>
      <family val="0"/>
    </font>
    <font>
      <b/>
      <sz val="11"/>
      <color rgb="FFFF0000"/>
      <name val="SutonnyMJ"/>
      <family val="0"/>
    </font>
    <font>
      <sz val="11"/>
      <color theme="1"/>
      <name val="SutonnyMJ"/>
      <family val="0"/>
    </font>
    <font>
      <b/>
      <sz val="11"/>
      <color rgb="FF00B050"/>
      <name val="SutonnyMJ"/>
      <family val="0"/>
    </font>
    <font>
      <b/>
      <sz val="10"/>
      <color theme="1"/>
      <name val="SutonnyMJ"/>
      <family val="0"/>
    </font>
    <font>
      <sz val="10"/>
      <color theme="1"/>
      <name val="SutonnyMJ"/>
      <family val="0"/>
    </font>
    <font>
      <sz val="11"/>
      <color rgb="FF00B050"/>
      <name val="SutonnyMJ"/>
      <family val="0"/>
    </font>
    <font>
      <sz val="10"/>
      <color rgb="FFFF0000"/>
      <name val="Arial"/>
      <family val="2"/>
    </font>
    <font>
      <sz val="14"/>
      <color rgb="FFFF0000"/>
      <name val="SutonnyMJ"/>
      <family val="0"/>
    </font>
    <font>
      <b/>
      <sz val="9"/>
      <color rgb="FFFF0000"/>
      <name val="SutonnyMJ"/>
      <family val="0"/>
    </font>
    <font>
      <b/>
      <sz val="8"/>
      <color rgb="FFFF0000"/>
      <name val="SutonnyMJ"/>
      <family val="0"/>
    </font>
    <font>
      <sz val="10"/>
      <color rgb="FFFF0000"/>
      <name val="SutonnyMJ"/>
      <family val="0"/>
    </font>
    <font>
      <b/>
      <sz val="10"/>
      <color rgb="FFFF0000"/>
      <name val="SutonnyMJ"/>
      <family val="0"/>
    </font>
    <font>
      <sz val="10"/>
      <color theme="1"/>
      <name val="Arial"/>
      <family val="2"/>
    </font>
    <font>
      <b/>
      <sz val="10"/>
      <color theme="1"/>
      <name val="SutonnyEMJ"/>
      <family val="0"/>
    </font>
    <font>
      <sz val="14"/>
      <color theme="1"/>
      <name val="SutonnyMJ"/>
      <family val="0"/>
    </font>
    <font>
      <sz val="12"/>
      <color theme="1"/>
      <name val="SutonnyMJ"/>
      <family val="0"/>
    </font>
    <font>
      <sz val="9"/>
      <color theme="1"/>
      <name val="SutonnyMJ"/>
      <family val="0"/>
    </font>
    <font>
      <b/>
      <sz val="12"/>
      <color theme="1"/>
      <name val="SutonnyMJ"/>
      <family val="0"/>
    </font>
    <font>
      <b/>
      <sz val="9"/>
      <color theme="1"/>
      <name val="SutonnyMJ"/>
      <family val="0"/>
    </font>
    <font>
      <sz val="12"/>
      <color rgb="FFFF0000"/>
      <name val="SutonnyMJ"/>
      <family val="0"/>
    </font>
    <font>
      <sz val="11"/>
      <color rgb="FFFF0000"/>
      <name val="SutonnyMJ"/>
      <family val="0"/>
    </font>
    <font>
      <b/>
      <sz val="13"/>
      <color theme="1"/>
      <name val="SutonnyMJ"/>
      <family val="0"/>
    </font>
    <font>
      <sz val="20"/>
      <color rgb="FFFF0000"/>
      <name val="SutonnyMJ"/>
      <family val="0"/>
    </font>
    <font>
      <b/>
      <sz val="14"/>
      <color theme="1"/>
      <name val="SutonnyMJ"/>
      <family val="0"/>
    </font>
    <font>
      <sz val="15"/>
      <color theme="1"/>
      <name val="SutonnyMJ"/>
      <family val="0"/>
    </font>
    <font>
      <b/>
      <sz val="14"/>
      <color rgb="FFFF0000"/>
      <name val="SutonnyMJ"/>
      <family val="0"/>
    </font>
    <font>
      <b/>
      <sz val="8"/>
      <color theme="1"/>
      <name val="SutonnyMJ"/>
      <family val="0"/>
    </font>
    <font>
      <sz val="10"/>
      <color rgb="FFFF0000"/>
      <name val="Times New Roman"/>
      <family val="1"/>
    </font>
    <font>
      <sz val="13"/>
      <color theme="1"/>
      <name val="SutonnyMJ"/>
      <family val="0"/>
    </font>
    <font>
      <sz val="8"/>
      <color theme="1"/>
      <name val="SutonnyMJ"/>
      <family val="0"/>
    </font>
    <font>
      <sz val="18"/>
      <color rgb="FFFF0000"/>
      <name val="SutonnyMJ"/>
      <family val="0"/>
    </font>
    <font>
      <sz val="14"/>
      <color rgb="FFFF0000"/>
      <name val="Times New Roman"/>
      <family val="1"/>
    </font>
    <font>
      <sz val="13"/>
      <color rgb="FFFF0000"/>
      <name val="SutonnyMJ"/>
      <family val="0"/>
    </font>
    <font>
      <sz val="13"/>
      <color rgb="FFFF33CC"/>
      <name val="SutonnyMJ"/>
      <family val="0"/>
    </font>
    <font>
      <b/>
      <sz val="11"/>
      <color rgb="FF0070C0"/>
      <name val="SutonnyMJ"/>
      <family val="0"/>
    </font>
    <font>
      <b/>
      <sz val="20"/>
      <color rgb="FF00B050"/>
      <name val="SutonnyMJ"/>
      <family val="0"/>
    </font>
    <font>
      <b/>
      <sz val="17"/>
      <color rgb="FFFF0000"/>
      <name val="SutonnyMJ"/>
      <family val="0"/>
    </font>
    <font>
      <b/>
      <sz val="19"/>
      <color rgb="FFFF0000"/>
      <name val="SutonnyMJ"/>
      <family val="0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8E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19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7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9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9" fontId="10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32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6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9" fillId="34" borderId="19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5" borderId="46" xfId="0" applyFont="1" applyFill="1" applyBorder="1" applyAlignment="1">
      <alignment/>
    </xf>
    <xf numFmtId="0" fontId="19" fillId="35" borderId="47" xfId="0" applyFont="1" applyFill="1" applyBorder="1" applyAlignment="1">
      <alignment/>
    </xf>
    <xf numFmtId="0" fontId="19" fillId="35" borderId="48" xfId="0" applyFont="1" applyFill="1" applyBorder="1" applyAlignment="1">
      <alignment/>
    </xf>
    <xf numFmtId="0" fontId="19" fillId="35" borderId="49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50" xfId="0" applyFont="1" applyBorder="1" applyAlignment="1">
      <alignment/>
    </xf>
    <xf numFmtId="0" fontId="19" fillId="35" borderId="51" xfId="0" applyFont="1" applyFill="1" applyBorder="1" applyAlignment="1">
      <alignment/>
    </xf>
    <xf numFmtId="0" fontId="19" fillId="35" borderId="41" xfId="0" applyFont="1" applyFill="1" applyBorder="1" applyAlignment="1">
      <alignment/>
    </xf>
    <xf numFmtId="0" fontId="19" fillId="35" borderId="52" xfId="0" applyFont="1" applyFill="1" applyBorder="1" applyAlignment="1">
      <alignment/>
    </xf>
    <xf numFmtId="0" fontId="19" fillId="35" borderId="53" xfId="0" applyFont="1" applyFill="1" applyBorder="1" applyAlignment="1">
      <alignment/>
    </xf>
    <xf numFmtId="0" fontId="19" fillId="35" borderId="54" xfId="0" applyFont="1" applyFill="1" applyBorder="1" applyAlignment="1">
      <alignment/>
    </xf>
    <xf numFmtId="0" fontId="19" fillId="35" borderId="21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9" fillId="35" borderId="38" xfId="0" applyFont="1" applyFill="1" applyBorder="1" applyAlignment="1">
      <alignment/>
    </xf>
    <xf numFmtId="0" fontId="19" fillId="35" borderId="39" xfId="0" applyFont="1" applyFill="1" applyBorder="1" applyAlignment="1">
      <alignment/>
    </xf>
    <xf numFmtId="0" fontId="19" fillId="35" borderId="40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45" xfId="0" applyFont="1" applyFill="1" applyBorder="1" applyAlignment="1">
      <alignment/>
    </xf>
    <xf numFmtId="0" fontId="19" fillId="35" borderId="55" xfId="0" applyFont="1" applyFill="1" applyBorder="1" applyAlignment="1">
      <alignment/>
    </xf>
    <xf numFmtId="0" fontId="19" fillId="35" borderId="48" xfId="0" applyFont="1" applyFill="1" applyBorder="1" applyAlignment="1">
      <alignment horizontal="right"/>
    </xf>
    <xf numFmtId="0" fontId="19" fillId="35" borderId="49" xfId="0" applyFont="1" applyFill="1" applyBorder="1" applyAlignment="1">
      <alignment horizontal="right"/>
    </xf>
    <xf numFmtId="0" fontId="19" fillId="35" borderId="56" xfId="0" applyFont="1" applyFill="1" applyBorder="1" applyAlignment="1">
      <alignment horizontal="right"/>
    </xf>
    <xf numFmtId="0" fontId="19" fillId="35" borderId="36" xfId="0" applyFont="1" applyFill="1" applyBorder="1" applyAlignment="1">
      <alignment horizontal="right"/>
    </xf>
    <xf numFmtId="0" fontId="19" fillId="35" borderId="57" xfId="0" applyFont="1" applyFill="1" applyBorder="1" applyAlignment="1">
      <alignment horizontal="right"/>
    </xf>
    <xf numFmtId="0" fontId="19" fillId="35" borderId="58" xfId="0" applyFont="1" applyFill="1" applyBorder="1" applyAlignment="1">
      <alignment horizontal="right"/>
    </xf>
    <xf numFmtId="0" fontId="10" fillId="0" borderId="5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60" xfId="0" applyFont="1" applyBorder="1" applyAlignment="1">
      <alignment/>
    </xf>
    <xf numFmtId="0" fontId="10" fillId="36" borderId="19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0" fillId="36" borderId="17" xfId="0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9" fontId="10" fillId="0" borderId="1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61" xfId="0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62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9" fillId="34" borderId="63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19" fillId="34" borderId="64" xfId="0" applyFont="1" applyFill="1" applyBorder="1" applyAlignment="1">
      <alignment/>
    </xf>
    <xf numFmtId="0" fontId="19" fillId="34" borderId="65" xfId="0" applyFont="1" applyFill="1" applyBorder="1" applyAlignment="1">
      <alignment horizontal="right"/>
    </xf>
    <xf numFmtId="1" fontId="19" fillId="35" borderId="56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22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right"/>
    </xf>
    <xf numFmtId="1" fontId="9" fillId="35" borderId="28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1" fontId="10" fillId="35" borderId="35" xfId="0" applyNumberFormat="1" applyFont="1" applyFill="1" applyBorder="1" applyAlignment="1">
      <alignment/>
    </xf>
    <xf numFmtId="0" fontId="18" fillId="35" borderId="19" xfId="0" applyFont="1" applyFill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11" xfId="0" applyFont="1" applyBorder="1" applyAlignment="1">
      <alignment horizontal="right"/>
    </xf>
    <xf numFmtId="0" fontId="34" fillId="0" borderId="13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9" xfId="0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35" fillId="0" borderId="46" xfId="0" applyFont="1" applyBorder="1" applyAlignment="1">
      <alignment horizontal="right"/>
    </xf>
    <xf numFmtId="0" fontId="34" fillId="0" borderId="23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18" xfId="0" applyFont="1" applyBorder="1" applyAlignment="1">
      <alignment horizontal="right"/>
    </xf>
    <xf numFmtId="0" fontId="34" fillId="0" borderId="55" xfId="0" applyFont="1" applyBorder="1" applyAlignment="1">
      <alignment horizontal="right"/>
    </xf>
    <xf numFmtId="0" fontId="34" fillId="0" borderId="17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3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9" fillId="35" borderId="66" xfId="0" applyFont="1" applyFill="1" applyBorder="1" applyAlignment="1">
      <alignment/>
    </xf>
    <xf numFmtId="0" fontId="19" fillId="35" borderId="37" xfId="0" applyFont="1" applyFill="1" applyBorder="1" applyAlignment="1">
      <alignment/>
    </xf>
    <xf numFmtId="0" fontId="19" fillId="35" borderId="67" xfId="0" applyFont="1" applyFill="1" applyBorder="1" applyAlignment="1">
      <alignment/>
    </xf>
    <xf numFmtId="0" fontId="19" fillId="35" borderId="68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0" fontId="19" fillId="35" borderId="34" xfId="0" applyFont="1" applyFill="1" applyBorder="1" applyAlignment="1">
      <alignment/>
    </xf>
    <xf numFmtId="0" fontId="19" fillId="35" borderId="69" xfId="0" applyFont="1" applyFill="1" applyBorder="1" applyAlignment="1">
      <alignment/>
    </xf>
    <xf numFmtId="0" fontId="19" fillId="35" borderId="50" xfId="0" applyFont="1" applyFill="1" applyBorder="1" applyAlignment="1">
      <alignment/>
    </xf>
    <xf numFmtId="0" fontId="19" fillId="35" borderId="70" xfId="0" applyFont="1" applyFill="1" applyBorder="1" applyAlignment="1">
      <alignment/>
    </xf>
    <xf numFmtId="0" fontId="19" fillId="34" borderId="63" xfId="0" applyFont="1" applyFill="1" applyBorder="1" applyAlignment="1">
      <alignment/>
    </xf>
    <xf numFmtId="0" fontId="19" fillId="34" borderId="71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3" fillId="0" borderId="19" xfId="0" applyFont="1" applyBorder="1" applyAlignment="1">
      <alignment/>
    </xf>
    <xf numFmtId="0" fontId="123" fillId="37" borderId="19" xfId="0" applyFont="1" applyFill="1" applyBorder="1" applyAlignment="1">
      <alignment/>
    </xf>
    <xf numFmtId="0" fontId="123" fillId="38" borderId="19" xfId="0" applyFont="1" applyFill="1" applyBorder="1" applyAlignment="1">
      <alignment/>
    </xf>
    <xf numFmtId="0" fontId="123" fillId="39" borderId="19" xfId="0" applyFont="1" applyFill="1" applyBorder="1" applyAlignment="1">
      <alignment/>
    </xf>
    <xf numFmtId="0" fontId="124" fillId="39" borderId="19" xfId="0" applyFont="1" applyFill="1" applyBorder="1" applyAlignment="1">
      <alignment/>
    </xf>
    <xf numFmtId="183" fontId="123" fillId="0" borderId="19" xfId="0" applyNumberFormat="1" applyFont="1" applyBorder="1" applyAlignment="1">
      <alignment/>
    </xf>
    <xf numFmtId="0" fontId="123" fillId="40" borderId="19" xfId="0" applyFont="1" applyFill="1" applyBorder="1" applyAlignment="1">
      <alignment/>
    </xf>
    <xf numFmtId="0" fontId="124" fillId="40" borderId="19" xfId="0" applyFont="1" applyFill="1" applyBorder="1" applyAlignment="1">
      <alignment/>
    </xf>
    <xf numFmtId="0" fontId="123" fillId="0" borderId="19" xfId="0" applyNumberFormat="1" applyFont="1" applyBorder="1" applyAlignment="1">
      <alignment/>
    </xf>
    <xf numFmtId="0" fontId="125" fillId="38" borderId="19" xfId="0" applyFont="1" applyFill="1" applyBorder="1" applyAlignment="1">
      <alignment/>
    </xf>
    <xf numFmtId="0" fontId="125" fillId="0" borderId="19" xfId="0" applyFont="1" applyBorder="1" applyAlignment="1">
      <alignment/>
    </xf>
    <xf numFmtId="0" fontId="123" fillId="40" borderId="19" xfId="0" applyNumberFormat="1" applyFont="1" applyFill="1" applyBorder="1" applyAlignment="1">
      <alignment/>
    </xf>
    <xf numFmtId="0" fontId="126" fillId="0" borderId="19" xfId="0" applyFont="1" applyFill="1" applyBorder="1" applyAlignment="1">
      <alignment/>
    </xf>
    <xf numFmtId="0" fontId="123" fillId="0" borderId="19" xfId="0" applyFont="1" applyFill="1" applyBorder="1" applyAlignment="1">
      <alignment/>
    </xf>
    <xf numFmtId="0" fontId="123" fillId="0" borderId="19" xfId="0" applyNumberFormat="1" applyFont="1" applyFill="1" applyBorder="1" applyAlignment="1">
      <alignment/>
    </xf>
    <xf numFmtId="0" fontId="126" fillId="40" borderId="19" xfId="0" applyFont="1" applyFill="1" applyBorder="1" applyAlignment="1">
      <alignment/>
    </xf>
    <xf numFmtId="0" fontId="11" fillId="40" borderId="19" xfId="0" applyFont="1" applyFill="1" applyBorder="1" applyAlignment="1">
      <alignment/>
    </xf>
    <xf numFmtId="0" fontId="123" fillId="41" borderId="19" xfId="0" applyFont="1" applyFill="1" applyBorder="1" applyAlignment="1">
      <alignment/>
    </xf>
    <xf numFmtId="0" fontId="123" fillId="42" borderId="19" xfId="0" applyFont="1" applyFill="1" applyBorder="1" applyAlignment="1">
      <alignment/>
    </xf>
    <xf numFmtId="0" fontId="124" fillId="0" borderId="19" xfId="0" applyFont="1" applyFill="1" applyBorder="1" applyAlignment="1">
      <alignment/>
    </xf>
    <xf numFmtId="0" fontId="123" fillId="0" borderId="19" xfId="0" applyFont="1" applyFill="1" applyBorder="1" applyAlignment="1">
      <alignment horizontal="center"/>
    </xf>
    <xf numFmtId="0" fontId="125" fillId="0" borderId="19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/>
    </xf>
    <xf numFmtId="183" fontId="37" fillId="0" borderId="19" xfId="0" applyNumberFormat="1" applyFont="1" applyBorder="1" applyAlignment="1">
      <alignment/>
    </xf>
    <xf numFmtId="0" fontId="9" fillId="35" borderId="56" xfId="0" applyFont="1" applyFill="1" applyBorder="1" applyAlignment="1">
      <alignment horizontal="right"/>
    </xf>
    <xf numFmtId="0" fontId="9" fillId="35" borderId="31" xfId="0" applyFont="1" applyFill="1" applyBorder="1" applyAlignment="1">
      <alignment horizontal="right"/>
    </xf>
    <xf numFmtId="0" fontId="9" fillId="35" borderId="44" xfId="0" applyFont="1" applyFill="1" applyBorder="1" applyAlignment="1">
      <alignment horizontal="right"/>
    </xf>
    <xf numFmtId="1" fontId="9" fillId="35" borderId="44" xfId="0" applyNumberFormat="1" applyFont="1" applyFill="1" applyBorder="1" applyAlignment="1">
      <alignment horizontal="right"/>
    </xf>
    <xf numFmtId="0" fontId="11" fillId="35" borderId="60" xfId="0" applyFont="1" applyFill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0" fillId="34" borderId="2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3" fillId="0" borderId="0" xfId="0" applyFont="1" applyBorder="1" applyAlignment="1">
      <alignment/>
    </xf>
    <xf numFmtId="165" fontId="12" fillId="35" borderId="72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24" xfId="0" applyFont="1" applyFill="1" applyBorder="1" applyAlignment="1">
      <alignment horizontal="right"/>
    </xf>
    <xf numFmtId="0" fontId="12" fillId="35" borderId="73" xfId="0" applyFont="1" applyFill="1" applyBorder="1" applyAlignment="1">
      <alignment horizontal="right"/>
    </xf>
    <xf numFmtId="165" fontId="12" fillId="35" borderId="74" xfId="0" applyNumberFormat="1" applyFont="1" applyFill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28" xfId="0" applyFont="1" applyBorder="1" applyAlignment="1">
      <alignment/>
    </xf>
    <xf numFmtId="0" fontId="123" fillId="13" borderId="19" xfId="0" applyFont="1" applyFill="1" applyBorder="1" applyAlignment="1">
      <alignment/>
    </xf>
    <xf numFmtId="0" fontId="124" fillId="13" borderId="19" xfId="0" applyFont="1" applyFill="1" applyBorder="1" applyAlignment="1">
      <alignment/>
    </xf>
    <xf numFmtId="0" fontId="126" fillId="13" borderId="19" xfId="0" applyFont="1" applyFill="1" applyBorder="1" applyAlignment="1">
      <alignment/>
    </xf>
    <xf numFmtId="0" fontId="11" fillId="13" borderId="19" xfId="0" applyFont="1" applyFill="1" applyBorder="1" applyAlignment="1">
      <alignment/>
    </xf>
    <xf numFmtId="0" fontId="124" fillId="38" borderId="19" xfId="0" applyFont="1" applyFill="1" applyBorder="1" applyAlignment="1">
      <alignment/>
    </xf>
    <xf numFmtId="192" fontId="8" fillId="35" borderId="75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35" borderId="19" xfId="0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31" fillId="35" borderId="19" xfId="0" applyFont="1" applyFill="1" applyBorder="1" applyAlignment="1">
      <alignment/>
    </xf>
    <xf numFmtId="0" fontId="31" fillId="0" borderId="19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38" fillId="0" borderId="0" xfId="0" applyFont="1" applyAlignment="1">
      <alignment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" fontId="8" fillId="35" borderId="14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5" borderId="34" xfId="0" applyNumberFormat="1" applyFont="1" applyFill="1" applyBorder="1" applyAlignment="1">
      <alignment horizontal="right" vertical="center"/>
    </xf>
    <xf numFmtId="1" fontId="8" fillId="35" borderId="39" xfId="0" applyNumberFormat="1" applyFont="1" applyFill="1" applyBorder="1" applyAlignment="1">
      <alignment horizontal="right" vertical="center"/>
    </xf>
    <xf numFmtId="1" fontId="8" fillId="35" borderId="14" xfId="0" applyNumberFormat="1" applyFont="1" applyFill="1" applyBorder="1" applyAlignment="1">
      <alignment vertical="center"/>
    </xf>
    <xf numFmtId="1" fontId="8" fillId="35" borderId="0" xfId="0" applyNumberFormat="1" applyFont="1" applyFill="1" applyBorder="1" applyAlignment="1">
      <alignment vertical="center"/>
    </xf>
    <xf numFmtId="1" fontId="8" fillId="35" borderId="34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8" fillId="35" borderId="43" xfId="0" applyNumberFormat="1" applyFont="1" applyFill="1" applyBorder="1" applyAlignment="1">
      <alignment horizontal="right" vertical="center"/>
    </xf>
    <xf numFmtId="1" fontId="8" fillId="35" borderId="25" xfId="0" applyNumberFormat="1" applyFont="1" applyFill="1" applyBorder="1" applyAlignment="1">
      <alignment horizontal="right" vertical="center"/>
    </xf>
    <xf numFmtId="1" fontId="8" fillId="35" borderId="43" xfId="0" applyNumberFormat="1" applyFont="1" applyFill="1" applyBorder="1" applyAlignment="1">
      <alignment vertical="center"/>
    </xf>
    <xf numFmtId="1" fontId="8" fillId="35" borderId="25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8" fillId="35" borderId="19" xfId="0" applyFont="1" applyFill="1" applyBorder="1" applyAlignment="1">
      <alignment vertical="center"/>
    </xf>
    <xf numFmtId="0" fontId="18" fillId="35" borderId="19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7" fillId="35" borderId="45" xfId="0" applyFont="1" applyFill="1" applyBorder="1" applyAlignment="1">
      <alignment/>
    </xf>
    <xf numFmtId="0" fontId="37" fillId="35" borderId="46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1" fontId="37" fillId="35" borderId="35" xfId="0" applyNumberFormat="1" applyFont="1" applyFill="1" applyBorder="1" applyAlignment="1">
      <alignment/>
    </xf>
    <xf numFmtId="1" fontId="37" fillId="35" borderId="46" xfId="0" applyNumberFormat="1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1" fontId="37" fillId="0" borderId="47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15" fillId="35" borderId="19" xfId="0" applyNumberFormat="1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55" xfId="0" applyFont="1" applyFill="1" applyBorder="1" applyAlignment="1">
      <alignment/>
    </xf>
    <xf numFmtId="0" fontId="37" fillId="35" borderId="18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15" fillId="43" borderId="19" xfId="0" applyFont="1" applyFill="1" applyBorder="1" applyAlignment="1">
      <alignment/>
    </xf>
    <xf numFmtId="0" fontId="37" fillId="35" borderId="29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1" fontId="15" fillId="43" borderId="19" xfId="0" applyNumberFormat="1" applyFont="1" applyFill="1" applyBorder="1" applyAlignment="1">
      <alignment horizontal="right"/>
    </xf>
    <xf numFmtId="0" fontId="15" fillId="35" borderId="19" xfId="0" applyFont="1" applyFill="1" applyBorder="1" applyAlignment="1">
      <alignment/>
    </xf>
    <xf numFmtId="0" fontId="37" fillId="35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31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22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31" fillId="35" borderId="19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4" fillId="0" borderId="46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34" fillId="0" borderId="23" xfId="0" applyFont="1" applyBorder="1" applyAlignment="1">
      <alignment horizontal="left" vertical="center"/>
    </xf>
    <xf numFmtId="0" fontId="34" fillId="0" borderId="47" xfId="0" applyFont="1" applyBorder="1" applyAlignment="1">
      <alignment horizontal="right" vertical="center"/>
    </xf>
    <xf numFmtId="165" fontId="33" fillId="35" borderId="19" xfId="0" applyNumberFormat="1" applyFont="1" applyFill="1" applyBorder="1" applyAlignment="1">
      <alignment horizontal="center" vertical="center"/>
    </xf>
    <xf numFmtId="0" fontId="33" fillId="35" borderId="19" xfId="0" applyNumberFormat="1" applyFont="1" applyFill="1" applyBorder="1" applyAlignment="1">
      <alignment horizontal="center" vertical="center"/>
    </xf>
    <xf numFmtId="183" fontId="127" fillId="0" borderId="19" xfId="0" applyNumberFormat="1" applyFont="1" applyBorder="1" applyAlignment="1">
      <alignment/>
    </xf>
    <xf numFmtId="0" fontId="127" fillId="0" borderId="19" xfId="0" applyFont="1" applyBorder="1" applyAlignment="1">
      <alignment/>
    </xf>
    <xf numFmtId="0" fontId="127" fillId="37" borderId="19" xfId="0" applyFont="1" applyFill="1" applyBorder="1" applyAlignment="1">
      <alignment/>
    </xf>
    <xf numFmtId="0" fontId="127" fillId="38" borderId="19" xfId="0" applyFont="1" applyFill="1" applyBorder="1" applyAlignment="1">
      <alignment/>
    </xf>
    <xf numFmtId="0" fontId="127" fillId="39" borderId="19" xfId="0" applyFont="1" applyFill="1" applyBorder="1" applyAlignment="1">
      <alignment/>
    </xf>
    <xf numFmtId="0" fontId="127" fillId="13" borderId="19" xfId="0" applyFont="1" applyFill="1" applyBorder="1" applyAlignment="1">
      <alignment/>
    </xf>
    <xf numFmtId="0" fontId="127" fillId="0" borderId="19" xfId="0" applyFont="1" applyFill="1" applyBorder="1" applyAlignment="1">
      <alignment/>
    </xf>
    <xf numFmtId="0" fontId="127" fillId="0" borderId="19" xfId="0" applyNumberFormat="1" applyFont="1" applyBorder="1" applyAlignment="1">
      <alignment/>
    </xf>
    <xf numFmtId="0" fontId="128" fillId="0" borderId="19" xfId="0" applyFont="1" applyBorder="1" applyAlignment="1">
      <alignment/>
    </xf>
    <xf numFmtId="0" fontId="125" fillId="39" borderId="19" xfId="0" applyFont="1" applyFill="1" applyBorder="1" applyAlignment="1">
      <alignment/>
    </xf>
    <xf numFmtId="0" fontId="129" fillId="40" borderId="19" xfId="0" applyFont="1" applyFill="1" applyBorder="1" applyAlignment="1">
      <alignment/>
    </xf>
    <xf numFmtId="9" fontId="123" fillId="40" borderId="19" xfId="0" applyNumberFormat="1" applyFont="1" applyFill="1" applyBorder="1" applyAlignment="1">
      <alignment/>
    </xf>
    <xf numFmtId="9" fontId="123" fillId="0" borderId="19" xfId="0" applyNumberFormat="1" applyFont="1" applyBorder="1" applyAlignment="1">
      <alignment/>
    </xf>
    <xf numFmtId="1" fontId="123" fillId="37" borderId="19" xfId="0" applyNumberFormat="1" applyFont="1" applyFill="1" applyBorder="1" applyAlignment="1">
      <alignment/>
    </xf>
    <xf numFmtId="1" fontId="123" fillId="41" borderId="19" xfId="0" applyNumberFormat="1" applyFont="1" applyFill="1" applyBorder="1" applyAlignment="1">
      <alignment/>
    </xf>
    <xf numFmtId="1" fontId="123" fillId="42" borderId="19" xfId="0" applyNumberFormat="1" applyFont="1" applyFill="1" applyBorder="1" applyAlignment="1">
      <alignment/>
    </xf>
    <xf numFmtId="1" fontId="123" fillId="0" borderId="19" xfId="0" applyNumberFormat="1" applyFont="1" applyBorder="1" applyAlignment="1">
      <alignment/>
    </xf>
    <xf numFmtId="0" fontId="12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3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0" fontId="130" fillId="0" borderId="0" xfId="0" applyFont="1" applyAlignment="1">
      <alignment/>
    </xf>
    <xf numFmtId="0" fontId="131" fillId="35" borderId="12" xfId="0" applyFont="1" applyFill="1" applyBorder="1" applyAlignment="1">
      <alignment/>
    </xf>
    <xf numFmtId="0" fontId="131" fillId="35" borderId="35" xfId="0" applyFont="1" applyFill="1" applyBorder="1" applyAlignment="1">
      <alignment/>
    </xf>
    <xf numFmtId="0" fontId="31" fillId="43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132" fillId="43" borderId="19" xfId="0" applyFont="1" applyFill="1" applyBorder="1" applyAlignment="1">
      <alignment/>
    </xf>
    <xf numFmtId="0" fontId="132" fillId="43" borderId="19" xfId="0" applyFont="1" applyFill="1" applyBorder="1" applyAlignment="1">
      <alignment/>
    </xf>
    <xf numFmtId="165" fontId="133" fillId="35" borderId="19" xfId="0" applyNumberFormat="1" applyFont="1" applyFill="1" applyBorder="1" applyAlignment="1">
      <alignment/>
    </xf>
    <xf numFmtId="0" fontId="18" fillId="43" borderId="19" xfId="0" applyFont="1" applyFill="1" applyBorder="1" applyAlignment="1">
      <alignment/>
    </xf>
    <xf numFmtId="0" fontId="18" fillId="38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132" fillId="38" borderId="19" xfId="0" applyFont="1" applyFill="1" applyBorder="1" applyAlignment="1">
      <alignment/>
    </xf>
    <xf numFmtId="0" fontId="31" fillId="38" borderId="19" xfId="0" applyFont="1" applyFill="1" applyBorder="1" applyAlignment="1">
      <alignment/>
    </xf>
    <xf numFmtId="0" fontId="8" fillId="38" borderId="19" xfId="0" applyFont="1" applyFill="1" applyBorder="1" applyAlignment="1">
      <alignment horizontal="center"/>
    </xf>
    <xf numFmtId="0" fontId="11" fillId="38" borderId="19" xfId="0" applyFont="1" applyFill="1" applyBorder="1" applyAlignment="1">
      <alignment/>
    </xf>
    <xf numFmtId="0" fontId="33" fillId="38" borderId="19" xfId="0" applyFont="1" applyFill="1" applyBorder="1" applyAlignment="1">
      <alignment/>
    </xf>
    <xf numFmtId="0" fontId="31" fillId="43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18" fillId="38" borderId="19" xfId="0" applyFont="1" applyFill="1" applyBorder="1" applyAlignment="1">
      <alignment horizontal="center" vertical="center"/>
    </xf>
    <xf numFmtId="0" fontId="31" fillId="38" borderId="19" xfId="0" applyFont="1" applyFill="1" applyBorder="1" applyAlignment="1">
      <alignment vertical="center"/>
    </xf>
    <xf numFmtId="1" fontId="31" fillId="0" borderId="19" xfId="0" applyNumberFormat="1" applyFont="1" applyFill="1" applyBorder="1" applyAlignment="1">
      <alignment/>
    </xf>
    <xf numFmtId="1" fontId="31" fillId="38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 vertical="center"/>
    </xf>
    <xf numFmtId="1" fontId="130" fillId="38" borderId="0" xfId="0" applyNumberFormat="1" applyFont="1" applyFill="1" applyAlignment="1">
      <alignment/>
    </xf>
    <xf numFmtId="1" fontId="130" fillId="38" borderId="19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9" fontId="18" fillId="0" borderId="19" xfId="0" applyNumberFormat="1" applyFont="1" applyBorder="1" applyAlignment="1">
      <alignment horizontal="center" vertical="center"/>
    </xf>
    <xf numFmtId="0" fontId="18" fillId="43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right"/>
    </xf>
    <xf numFmtId="0" fontId="8" fillId="43" borderId="26" xfId="0" applyFont="1" applyFill="1" applyBorder="1" applyAlignment="1">
      <alignment horizontal="right"/>
    </xf>
    <xf numFmtId="0" fontId="8" fillId="43" borderId="42" xfId="0" applyFont="1" applyFill="1" applyBorder="1" applyAlignment="1">
      <alignment horizontal="right"/>
    </xf>
    <xf numFmtId="0" fontId="8" fillId="43" borderId="30" xfId="0" applyFont="1" applyFill="1" applyBorder="1" applyAlignment="1">
      <alignment horizontal="right"/>
    </xf>
    <xf numFmtId="0" fontId="8" fillId="0" borderId="38" xfId="0" applyFont="1" applyFill="1" applyBorder="1" applyAlignment="1">
      <alignment/>
    </xf>
    <xf numFmtId="0" fontId="8" fillId="0" borderId="51" xfId="0" applyFon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0" fontId="8" fillId="0" borderId="68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0" fontId="8" fillId="0" borderId="78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54" xfId="0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0" fontId="9" fillId="43" borderId="0" xfId="0" applyFont="1" applyFill="1" applyBorder="1" applyAlignment="1">
      <alignment horizontal="right"/>
    </xf>
    <xf numFmtId="0" fontId="9" fillId="43" borderId="10" xfId="0" applyFont="1" applyFill="1" applyBorder="1" applyAlignment="1">
      <alignment horizontal="right"/>
    </xf>
    <xf numFmtId="0" fontId="12" fillId="43" borderId="0" xfId="0" applyFont="1" applyFill="1" applyBorder="1" applyAlignment="1">
      <alignment horizontal="right"/>
    </xf>
    <xf numFmtId="0" fontId="12" fillId="43" borderId="24" xfId="0" applyFont="1" applyFill="1" applyBorder="1" applyAlignment="1">
      <alignment horizontal="right"/>
    </xf>
    <xf numFmtId="0" fontId="12" fillId="43" borderId="25" xfId="0" applyFont="1" applyFill="1" applyBorder="1" applyAlignment="1">
      <alignment horizontal="right"/>
    </xf>
    <xf numFmtId="0" fontId="12" fillId="43" borderId="26" xfId="0" applyFont="1" applyFill="1" applyBorder="1" applyAlignment="1">
      <alignment horizontal="right"/>
    </xf>
    <xf numFmtId="0" fontId="9" fillId="43" borderId="31" xfId="0" applyFont="1" applyFill="1" applyBorder="1" applyAlignment="1">
      <alignment horizontal="right"/>
    </xf>
    <xf numFmtId="193" fontId="123" fillId="37" borderId="19" xfId="0" applyNumberFormat="1" applyFont="1" applyFill="1" applyBorder="1" applyAlignment="1">
      <alignment/>
    </xf>
    <xf numFmtId="196" fontId="33" fillId="35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32" fillId="43" borderId="19" xfId="0" applyFont="1" applyFill="1" applyBorder="1" applyAlignment="1">
      <alignment vertical="center"/>
    </xf>
    <xf numFmtId="0" fontId="132" fillId="38" borderId="19" xfId="0" applyFont="1" applyFill="1" applyBorder="1" applyAlignment="1">
      <alignment vertical="center"/>
    </xf>
    <xf numFmtId="1" fontId="132" fillId="43" borderId="19" xfId="0" applyNumberFormat="1" applyFont="1" applyFill="1" applyBorder="1" applyAlignment="1">
      <alignment/>
    </xf>
    <xf numFmtId="1" fontId="11" fillId="0" borderId="19" xfId="0" applyNumberFormat="1" applyFont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 vertical="center"/>
    </xf>
    <xf numFmtId="0" fontId="38" fillId="38" borderId="0" xfId="0" applyFont="1" applyFill="1" applyAlignment="1">
      <alignment horizontal="center"/>
    </xf>
    <xf numFmtId="0" fontId="38" fillId="38" borderId="20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83" fontId="10" fillId="0" borderId="19" xfId="0" applyNumberFormat="1" applyFont="1" applyBorder="1" applyAlignment="1">
      <alignment/>
    </xf>
    <xf numFmtId="0" fontId="10" fillId="0" borderId="1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44" borderId="19" xfId="0" applyFont="1" applyFill="1" applyBorder="1" applyAlignment="1">
      <alignment/>
    </xf>
    <xf numFmtId="0" fontId="18" fillId="44" borderId="19" xfId="0" applyFont="1" applyFill="1" applyBorder="1" applyAlignment="1">
      <alignment/>
    </xf>
    <xf numFmtId="0" fontId="37" fillId="35" borderId="19" xfId="0" applyFont="1" applyFill="1" applyBorder="1" applyAlignment="1">
      <alignment horizontal="right"/>
    </xf>
    <xf numFmtId="1" fontId="37" fillId="35" borderId="19" xfId="0" applyNumberFormat="1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8" fillId="44" borderId="19" xfId="0" applyFont="1" applyFill="1" applyBorder="1" applyAlignment="1">
      <alignment vertical="center"/>
    </xf>
    <xf numFmtId="0" fontId="12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1" fontId="12" fillId="0" borderId="19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1" fontId="12" fillId="35" borderId="19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/>
    </xf>
    <xf numFmtId="1" fontId="12" fillId="43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" fontId="12" fillId="0" borderId="19" xfId="0" applyNumberFormat="1" applyFont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0" fontId="15" fillId="38" borderId="18" xfId="0" applyFont="1" applyFill="1" applyBorder="1" applyAlignment="1">
      <alignment horizontal="left"/>
    </xf>
    <xf numFmtId="0" fontId="8" fillId="38" borderId="19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left"/>
    </xf>
    <xf numFmtId="0" fontId="132" fillId="42" borderId="19" xfId="0" applyFont="1" applyFill="1" applyBorder="1" applyAlignment="1">
      <alignment/>
    </xf>
    <xf numFmtId="1" fontId="132" fillId="41" borderId="19" xfId="0" applyNumberFormat="1" applyFont="1" applyFill="1" applyBorder="1" applyAlignment="1">
      <alignment/>
    </xf>
    <xf numFmtId="9" fontId="18" fillId="38" borderId="19" xfId="0" applyNumberFormat="1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0" fillId="13" borderId="19" xfId="0" applyFont="1" applyFill="1" applyBorder="1" applyAlignment="1">
      <alignment/>
    </xf>
    <xf numFmtId="0" fontId="10" fillId="41" borderId="19" xfId="0" applyFont="1" applyFill="1" applyBorder="1" applyAlignment="1">
      <alignment/>
    </xf>
    <xf numFmtId="0" fontId="123" fillId="0" borderId="0" xfId="0" applyFont="1" applyBorder="1" applyAlignment="1">
      <alignment horizontal="center"/>
    </xf>
    <xf numFmtId="0" fontId="123" fillId="45" borderId="19" xfId="0" applyFont="1" applyFill="1" applyBorder="1" applyAlignment="1">
      <alignment horizontal="center"/>
    </xf>
    <xf numFmtId="0" fontId="123" fillId="45" borderId="19" xfId="0" applyNumberFormat="1" applyFont="1" applyFill="1" applyBorder="1" applyAlignment="1">
      <alignment/>
    </xf>
    <xf numFmtId="0" fontId="123" fillId="45" borderId="19" xfId="0" applyFont="1" applyFill="1" applyBorder="1" applyAlignment="1">
      <alignment vertical="center" wrapText="1"/>
    </xf>
    <xf numFmtId="183" fontId="10" fillId="45" borderId="19" xfId="0" applyNumberFormat="1" applyFont="1" applyFill="1" applyBorder="1" applyAlignment="1">
      <alignment/>
    </xf>
    <xf numFmtId="0" fontId="10" fillId="45" borderId="19" xfId="0" applyFont="1" applyFill="1" applyBorder="1" applyAlignment="1">
      <alignment/>
    </xf>
    <xf numFmtId="0" fontId="123" fillId="45" borderId="19" xfId="0" applyFont="1" applyFill="1" applyBorder="1" applyAlignment="1">
      <alignment/>
    </xf>
    <xf numFmtId="183" fontId="134" fillId="45" borderId="19" xfId="0" applyNumberFormat="1" applyFont="1" applyFill="1" applyBorder="1" applyAlignment="1">
      <alignment horizontal="center"/>
    </xf>
    <xf numFmtId="0" fontId="134" fillId="45" borderId="19" xfId="0" applyFont="1" applyFill="1" applyBorder="1" applyAlignment="1">
      <alignment horizontal="center"/>
    </xf>
    <xf numFmtId="0" fontId="123" fillId="45" borderId="19" xfId="0" applyNumberFormat="1" applyFont="1" applyFill="1" applyBorder="1" applyAlignment="1">
      <alignment horizontal="center"/>
    </xf>
    <xf numFmtId="0" fontId="125" fillId="45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123" fillId="40" borderId="0" xfId="0" applyFont="1" applyFill="1" applyBorder="1" applyAlignment="1">
      <alignment/>
    </xf>
    <xf numFmtId="0" fontId="127" fillId="40" borderId="19" xfId="0" applyFont="1" applyFill="1" applyBorder="1" applyAlignment="1">
      <alignment/>
    </xf>
    <xf numFmtId="0" fontId="128" fillId="40" borderId="19" xfId="0" applyFont="1" applyFill="1" applyBorder="1" applyAlignment="1">
      <alignment/>
    </xf>
    <xf numFmtId="0" fontId="125" fillId="40" borderId="19" xfId="0" applyFont="1" applyFill="1" applyBorder="1" applyAlignment="1">
      <alignment/>
    </xf>
    <xf numFmtId="0" fontId="10" fillId="40" borderId="19" xfId="0" applyFont="1" applyFill="1" applyBorder="1" applyAlignment="1">
      <alignment/>
    </xf>
    <xf numFmtId="0" fontId="10" fillId="40" borderId="0" xfId="0" applyFont="1" applyFill="1" applyAlignment="1">
      <alignment/>
    </xf>
    <xf numFmtId="0" fontId="125" fillId="45" borderId="19" xfId="0" applyFont="1" applyFill="1" applyBorder="1" applyAlignment="1">
      <alignment horizontal="center" vertical="center"/>
    </xf>
    <xf numFmtId="0" fontId="123" fillId="46" borderId="19" xfId="0" applyFont="1" applyFill="1" applyBorder="1" applyAlignment="1">
      <alignment horizontal="center" vertical="center" wrapText="1"/>
    </xf>
    <xf numFmtId="0" fontId="123" fillId="13" borderId="19" xfId="0" applyFont="1" applyFill="1" applyBorder="1" applyAlignment="1">
      <alignment horizontal="center" vertical="center" wrapText="1"/>
    </xf>
    <xf numFmtId="0" fontId="123" fillId="45" borderId="19" xfId="0" applyFont="1" applyFill="1" applyBorder="1" applyAlignment="1">
      <alignment horizontal="center" vertical="center"/>
    </xf>
    <xf numFmtId="0" fontId="123" fillId="45" borderId="19" xfId="0" applyNumberFormat="1" applyFont="1" applyFill="1" applyBorder="1" applyAlignment="1">
      <alignment horizontal="center" vertical="center"/>
    </xf>
    <xf numFmtId="0" fontId="123" fillId="45" borderId="19" xfId="0" applyFont="1" applyFill="1" applyBorder="1" applyAlignment="1">
      <alignment horizontal="center" vertical="center" wrapText="1"/>
    </xf>
    <xf numFmtId="183" fontId="10" fillId="45" borderId="19" xfId="0" applyNumberFormat="1" applyFont="1" applyFill="1" applyBorder="1" applyAlignment="1">
      <alignment horizontal="center" vertical="center"/>
    </xf>
    <xf numFmtId="0" fontId="10" fillId="45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3" fontId="10" fillId="45" borderId="19" xfId="0" applyNumberFormat="1" applyFont="1" applyFill="1" applyBorder="1" applyAlignment="1">
      <alignment horizontal="center"/>
    </xf>
    <xf numFmtId="0" fontId="10" fillId="45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7" fillId="9" borderId="19" xfId="0" applyFont="1" applyFill="1" applyBorder="1" applyAlignment="1">
      <alignment/>
    </xf>
    <xf numFmtId="0" fontId="135" fillId="9" borderId="19" xfId="0" applyFont="1" applyFill="1" applyBorder="1" applyAlignment="1">
      <alignment/>
    </xf>
    <xf numFmtId="183" fontId="127" fillId="9" borderId="19" xfId="0" applyNumberFormat="1" applyFont="1" applyFill="1" applyBorder="1" applyAlignment="1">
      <alignment/>
    </xf>
    <xf numFmtId="183" fontId="135" fillId="9" borderId="19" xfId="0" applyNumberFormat="1" applyFont="1" applyFill="1" applyBorder="1" applyAlignment="1">
      <alignment/>
    </xf>
    <xf numFmtId="0" fontId="123" fillId="9" borderId="19" xfId="0" applyFont="1" applyFill="1" applyBorder="1" applyAlignment="1">
      <alignment/>
    </xf>
    <xf numFmtId="183" fontId="124" fillId="9" borderId="19" xfId="0" applyNumberFormat="1" applyFont="1" applyFill="1" applyBorder="1" applyAlignment="1">
      <alignment/>
    </xf>
    <xf numFmtId="0" fontId="124" fillId="9" borderId="19" xfId="0" applyFont="1" applyFill="1" applyBorder="1" applyAlignment="1">
      <alignment/>
    </xf>
    <xf numFmtId="9" fontId="123" fillId="9" borderId="19" xfId="0" applyNumberFormat="1" applyFont="1" applyFill="1" applyBorder="1" applyAlignment="1">
      <alignment/>
    </xf>
    <xf numFmtId="0" fontId="123" fillId="46" borderId="19" xfId="0" applyFont="1" applyFill="1" applyBorder="1" applyAlignment="1">
      <alignment vertical="center"/>
    </xf>
    <xf numFmtId="0" fontId="123" fillId="13" borderId="19" xfId="0" applyFont="1" applyFill="1" applyBorder="1" applyAlignment="1">
      <alignment horizontal="center" vertical="center"/>
    </xf>
    <xf numFmtId="0" fontId="123" fillId="13" borderId="19" xfId="0" applyFont="1" applyFill="1" applyBorder="1" applyAlignment="1">
      <alignment vertical="center"/>
    </xf>
    <xf numFmtId="0" fontId="123" fillId="13" borderId="19" xfId="0" applyFont="1" applyFill="1" applyBorder="1" applyAlignment="1">
      <alignment horizontal="left" vertical="center"/>
    </xf>
    <xf numFmtId="0" fontId="123" fillId="45" borderId="19" xfId="0" applyFont="1" applyFill="1" applyBorder="1" applyAlignment="1">
      <alignment horizontal="left"/>
    </xf>
    <xf numFmtId="0" fontId="123" fillId="13" borderId="19" xfId="0" applyFont="1" applyFill="1" applyBorder="1" applyAlignment="1">
      <alignment horizontal="left"/>
    </xf>
    <xf numFmtId="0" fontId="126" fillId="13" borderId="19" xfId="0" applyFont="1" applyFill="1" applyBorder="1" applyAlignment="1">
      <alignment horizontal="left"/>
    </xf>
    <xf numFmtId="0" fontId="123" fillId="12" borderId="19" xfId="0" applyFont="1" applyFill="1" applyBorder="1" applyAlignment="1">
      <alignment/>
    </xf>
    <xf numFmtId="1" fontId="123" fillId="12" borderId="19" xfId="0" applyNumberFormat="1" applyFont="1" applyFill="1" applyBorder="1" applyAlignment="1">
      <alignment/>
    </xf>
    <xf numFmtId="0" fontId="123" fillId="37" borderId="19" xfId="0" applyFont="1" applyFill="1" applyBorder="1" applyAlignment="1">
      <alignment/>
    </xf>
    <xf numFmtId="1" fontId="123" fillId="37" borderId="19" xfId="0" applyNumberFormat="1" applyFont="1" applyFill="1" applyBorder="1" applyAlignment="1">
      <alignment/>
    </xf>
    <xf numFmtId="0" fontId="123" fillId="38" borderId="19" xfId="0" applyFont="1" applyFill="1" applyBorder="1" applyAlignment="1">
      <alignment/>
    </xf>
    <xf numFmtId="1" fontId="123" fillId="38" borderId="19" xfId="0" applyNumberFormat="1" applyFont="1" applyFill="1" applyBorder="1" applyAlignment="1">
      <alignment/>
    </xf>
    <xf numFmtId="0" fontId="123" fillId="15" borderId="19" xfId="0" applyFont="1" applyFill="1" applyBorder="1" applyAlignment="1">
      <alignment/>
    </xf>
    <xf numFmtId="1" fontId="123" fillId="15" borderId="19" xfId="0" applyNumberFormat="1" applyFont="1" applyFill="1" applyBorder="1" applyAlignment="1">
      <alignment/>
    </xf>
    <xf numFmtId="0" fontId="123" fillId="25" borderId="19" xfId="0" applyFont="1" applyFill="1" applyBorder="1" applyAlignment="1">
      <alignment/>
    </xf>
    <xf numFmtId="0" fontId="123" fillId="21" borderId="19" xfId="0" applyFont="1" applyFill="1" applyBorder="1" applyAlignment="1">
      <alignment horizontal="center"/>
    </xf>
    <xf numFmtId="0" fontId="123" fillId="21" borderId="19" xfId="0" applyFont="1" applyFill="1" applyBorder="1" applyAlignment="1">
      <alignment/>
    </xf>
    <xf numFmtId="1" fontId="123" fillId="21" borderId="19" xfId="0" applyNumberFormat="1" applyFont="1" applyFill="1" applyBorder="1" applyAlignment="1">
      <alignment/>
    </xf>
    <xf numFmtId="0" fontId="127" fillId="15" borderId="19" xfId="0" applyFont="1" applyFill="1" applyBorder="1" applyAlignment="1">
      <alignment/>
    </xf>
    <xf numFmtId="0" fontId="128" fillId="15" borderId="19" xfId="0" applyFont="1" applyFill="1" applyBorder="1" applyAlignment="1">
      <alignment/>
    </xf>
    <xf numFmtId="183" fontId="123" fillId="15" borderId="19" xfId="0" applyNumberFormat="1" applyFont="1" applyFill="1" applyBorder="1" applyAlignment="1">
      <alignment/>
    </xf>
    <xf numFmtId="183" fontId="127" fillId="15" borderId="19" xfId="0" applyNumberFormat="1" applyFont="1" applyFill="1" applyBorder="1" applyAlignment="1">
      <alignment/>
    </xf>
    <xf numFmtId="0" fontId="123" fillId="15" borderId="19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183" fontId="128" fillId="0" borderId="19" xfId="0" applyNumberFormat="1" applyFont="1" applyBorder="1" applyAlignment="1">
      <alignment/>
    </xf>
    <xf numFmtId="0" fontId="128" fillId="0" borderId="0" xfId="0" applyFont="1" applyFill="1" applyAlignment="1">
      <alignment/>
    </xf>
    <xf numFmtId="1" fontId="10" fillId="15" borderId="19" xfId="0" applyNumberFormat="1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3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right"/>
    </xf>
    <xf numFmtId="1" fontId="10" fillId="35" borderId="25" xfId="0" applyNumberFormat="1" applyFont="1" applyFill="1" applyBorder="1" applyAlignment="1">
      <alignment/>
    </xf>
    <xf numFmtId="0" fontId="136" fillId="0" borderId="0" xfId="0" applyFont="1" applyAlignment="1">
      <alignment/>
    </xf>
    <xf numFmtId="0" fontId="125" fillId="0" borderId="0" xfId="0" applyFont="1" applyBorder="1" applyAlignment="1">
      <alignment/>
    </xf>
    <xf numFmtId="0" fontId="137" fillId="0" borderId="0" xfId="0" applyFont="1" applyBorder="1" applyAlignment="1">
      <alignment/>
    </xf>
    <xf numFmtId="0" fontId="125" fillId="0" borderId="0" xfId="0" applyFont="1" applyBorder="1" applyAlignment="1">
      <alignment vertical="top"/>
    </xf>
    <xf numFmtId="0" fontId="128" fillId="0" borderId="0" xfId="0" applyFont="1" applyBorder="1" applyAlignment="1">
      <alignment/>
    </xf>
    <xf numFmtId="0" fontId="136" fillId="0" borderId="0" xfId="0" applyFont="1" applyBorder="1" applyAlignment="1">
      <alignment/>
    </xf>
    <xf numFmtId="0" fontId="138" fillId="38" borderId="0" xfId="0" applyFont="1" applyFill="1" applyBorder="1" applyAlignment="1">
      <alignment vertical="top"/>
    </xf>
    <xf numFmtId="0" fontId="125" fillId="38" borderId="0" xfId="0" applyFont="1" applyFill="1" applyBorder="1" applyAlignment="1">
      <alignment vertical="top"/>
    </xf>
    <xf numFmtId="0" fontId="125" fillId="0" borderId="0" xfId="0" applyFont="1" applyBorder="1" applyAlignment="1">
      <alignment/>
    </xf>
    <xf numFmtId="0" fontId="125" fillId="0" borderId="0" xfId="0" applyFont="1" applyBorder="1" applyAlignment="1">
      <alignment horizontal="center"/>
    </xf>
    <xf numFmtId="0" fontId="128" fillId="0" borderId="0" xfId="0" applyFont="1" applyBorder="1" applyAlignment="1">
      <alignment/>
    </xf>
    <xf numFmtId="0" fontId="139" fillId="34" borderId="19" xfId="0" applyFont="1" applyFill="1" applyBorder="1" applyAlignment="1">
      <alignment horizontal="center"/>
    </xf>
    <xf numFmtId="0" fontId="128" fillId="43" borderId="19" xfId="0" applyFont="1" applyFill="1" applyBorder="1" applyAlignment="1">
      <alignment/>
    </xf>
    <xf numFmtId="0" fontId="139" fillId="0" borderId="19" xfId="0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39" fillId="0" borderId="19" xfId="0" applyFont="1" applyFill="1" applyBorder="1" applyAlignment="1">
      <alignment horizontal="center"/>
    </xf>
    <xf numFmtId="0" fontId="128" fillId="0" borderId="19" xfId="0" applyFont="1" applyBorder="1" applyAlignment="1">
      <alignment/>
    </xf>
    <xf numFmtId="0" fontId="139" fillId="0" borderId="19" xfId="0" applyFont="1" applyBorder="1" applyAlignment="1">
      <alignment/>
    </xf>
    <xf numFmtId="0" fontId="128" fillId="43" borderId="19" xfId="0" applyFont="1" applyFill="1" applyBorder="1" applyAlignment="1">
      <alignment vertical="top"/>
    </xf>
    <xf numFmtId="0" fontId="139" fillId="47" borderId="19" xfId="0" applyFont="1" applyFill="1" applyBorder="1" applyAlignment="1">
      <alignment horizontal="center"/>
    </xf>
    <xf numFmtId="0" fontId="139" fillId="38" borderId="19" xfId="0" applyFont="1" applyFill="1" applyBorder="1" applyAlignment="1">
      <alignment horizontal="center"/>
    </xf>
    <xf numFmtId="0" fontId="128" fillId="38" borderId="19" xfId="0" applyFont="1" applyFill="1" applyBorder="1" applyAlignment="1">
      <alignment/>
    </xf>
    <xf numFmtId="0" fontId="139" fillId="38" borderId="19" xfId="0" applyFont="1" applyFill="1" applyBorder="1" applyAlignment="1">
      <alignment/>
    </xf>
    <xf numFmtId="0" fontId="140" fillId="38" borderId="19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140" fillId="48" borderId="19" xfId="0" applyFont="1" applyFill="1" applyBorder="1" applyAlignment="1">
      <alignment horizontal="center" vertical="center"/>
    </xf>
    <xf numFmtId="9" fontId="139" fillId="48" borderId="19" xfId="0" applyNumberFormat="1" applyFont="1" applyFill="1" applyBorder="1" applyAlignment="1">
      <alignment vertical="center"/>
    </xf>
    <xf numFmtId="9" fontId="139" fillId="48" borderId="19" xfId="0" applyNumberFormat="1" applyFont="1" applyFill="1" applyBorder="1" applyAlignment="1">
      <alignment horizontal="center" vertical="center"/>
    </xf>
    <xf numFmtId="0" fontId="128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 vertical="top"/>
    </xf>
    <xf numFmtId="0" fontId="127" fillId="0" borderId="12" xfId="0" applyFont="1" applyBorder="1" applyAlignment="1">
      <alignment horizontal="center"/>
    </xf>
    <xf numFmtId="0" fontId="123" fillId="0" borderId="20" xfId="0" applyFont="1" applyBorder="1" applyAlignment="1">
      <alignment/>
    </xf>
    <xf numFmtId="0" fontId="127" fillId="0" borderId="11" xfId="0" applyFont="1" applyBorder="1" applyAlignment="1">
      <alignment horizontal="center"/>
    </xf>
    <xf numFmtId="0" fontId="127" fillId="0" borderId="16" xfId="0" applyFont="1" applyBorder="1" applyAlignment="1">
      <alignment/>
    </xf>
    <xf numFmtId="0" fontId="127" fillId="0" borderId="14" xfId="0" applyFont="1" applyBorder="1" applyAlignment="1">
      <alignment/>
    </xf>
    <xf numFmtId="0" fontId="127" fillId="0" borderId="13" xfId="0" applyFont="1" applyBorder="1" applyAlignment="1">
      <alignment/>
    </xf>
    <xf numFmtId="0" fontId="127" fillId="0" borderId="15" xfId="0" applyFont="1" applyBorder="1" applyAlignment="1">
      <alignment/>
    </xf>
    <xf numFmtId="0" fontId="128" fillId="0" borderId="11" xfId="0" applyFont="1" applyBorder="1" applyAlignment="1">
      <alignment/>
    </xf>
    <xf numFmtId="0" fontId="128" fillId="0" borderId="17" xfId="0" applyFont="1" applyBorder="1" applyAlignment="1">
      <alignment horizontal="center"/>
    </xf>
    <xf numFmtId="0" fontId="128" fillId="0" borderId="17" xfId="0" applyFont="1" applyBorder="1" applyAlignment="1">
      <alignment/>
    </xf>
    <xf numFmtId="0" fontId="136" fillId="0" borderId="10" xfId="0" applyFont="1" applyBorder="1" applyAlignment="1">
      <alignment/>
    </xf>
    <xf numFmtId="0" fontId="139" fillId="43" borderId="19" xfId="0" applyFont="1" applyFill="1" applyBorder="1" applyAlignment="1">
      <alignment/>
    </xf>
    <xf numFmtId="0" fontId="139" fillId="0" borderId="19" xfId="0" applyFont="1" applyFill="1" applyBorder="1" applyAlignment="1">
      <alignment/>
    </xf>
    <xf numFmtId="0" fontId="139" fillId="43" borderId="19" xfId="0" applyFont="1" applyFill="1" applyBorder="1" applyAlignment="1">
      <alignment/>
    </xf>
    <xf numFmtId="0" fontId="128" fillId="38" borderId="19" xfId="0" applyFont="1" applyFill="1" applyBorder="1" applyAlignment="1">
      <alignment/>
    </xf>
    <xf numFmtId="0" fontId="139" fillId="38" borderId="19" xfId="0" applyFont="1" applyFill="1" applyBorder="1" applyAlignment="1">
      <alignment/>
    </xf>
    <xf numFmtId="0" fontId="125" fillId="0" borderId="20" xfId="0" applyFont="1" applyBorder="1" applyAlignment="1">
      <alignment/>
    </xf>
    <xf numFmtId="0" fontId="128" fillId="0" borderId="16" xfId="0" applyFont="1" applyBorder="1" applyAlignment="1">
      <alignment horizontal="center"/>
    </xf>
    <xf numFmtId="0" fontId="128" fillId="0" borderId="14" xfId="0" applyFont="1" applyBorder="1" applyAlignment="1">
      <alignment horizontal="center"/>
    </xf>
    <xf numFmtId="0" fontId="128" fillId="0" borderId="15" xfId="0" applyFont="1" applyBorder="1" applyAlignment="1">
      <alignment horizontal="center"/>
    </xf>
    <xf numFmtId="0" fontId="141" fillId="34" borderId="19" xfId="0" applyFont="1" applyFill="1" applyBorder="1" applyAlignment="1">
      <alignment horizontal="center"/>
    </xf>
    <xf numFmtId="0" fontId="141" fillId="0" borderId="19" xfId="0" applyFont="1" applyFill="1" applyBorder="1" applyAlignment="1">
      <alignment horizontal="right"/>
    </xf>
    <xf numFmtId="0" fontId="141" fillId="0" borderId="19" xfId="0" applyFont="1" applyBorder="1" applyAlignment="1">
      <alignment horizontal="right"/>
    </xf>
    <xf numFmtId="0" fontId="127" fillId="43" borderId="19" xfId="0" applyFont="1" applyFill="1" applyBorder="1" applyAlignment="1">
      <alignment horizontal="right"/>
    </xf>
    <xf numFmtId="0" fontId="127" fillId="0" borderId="19" xfId="0" applyFont="1" applyFill="1" applyBorder="1" applyAlignment="1">
      <alignment horizontal="right"/>
    </xf>
    <xf numFmtId="0" fontId="141" fillId="38" borderId="19" xfId="0" applyFont="1" applyFill="1" applyBorder="1" applyAlignment="1">
      <alignment horizontal="right"/>
    </xf>
    <xf numFmtId="0" fontId="127" fillId="38" borderId="19" xfId="0" applyFont="1" applyFill="1" applyBorder="1" applyAlignment="1">
      <alignment horizontal="right"/>
    </xf>
    <xf numFmtId="0" fontId="142" fillId="38" borderId="19" xfId="0" applyFont="1" applyFill="1" applyBorder="1" applyAlignment="1">
      <alignment horizontal="right"/>
    </xf>
    <xf numFmtId="0" fontId="125" fillId="0" borderId="14" xfId="0" applyFont="1" applyBorder="1" applyAlignment="1">
      <alignment/>
    </xf>
    <xf numFmtId="0" fontId="125" fillId="0" borderId="19" xfId="0" applyFont="1" applyBorder="1" applyAlignment="1">
      <alignment/>
    </xf>
    <xf numFmtId="0" fontId="125" fillId="0" borderId="10" xfId="0" applyFont="1" applyBorder="1" applyAlignment="1">
      <alignment/>
    </xf>
    <xf numFmtId="0" fontId="141" fillId="34" borderId="19" xfId="0" applyFont="1" applyFill="1" applyBorder="1" applyAlignment="1">
      <alignment horizontal="center" vertical="center"/>
    </xf>
    <xf numFmtId="0" fontId="141" fillId="0" borderId="19" xfId="0" applyFont="1" applyFill="1" applyBorder="1" applyAlignment="1">
      <alignment vertical="center"/>
    </xf>
    <xf numFmtId="0" fontId="141" fillId="0" borderId="19" xfId="0" applyFont="1" applyBorder="1" applyAlignment="1">
      <alignment vertical="center"/>
    </xf>
    <xf numFmtId="0" fontId="141" fillId="0" borderId="19" xfId="0" applyFont="1" applyFill="1" applyBorder="1" applyAlignment="1">
      <alignment horizontal="right" vertical="center"/>
    </xf>
    <xf numFmtId="0" fontId="141" fillId="38" borderId="19" xfId="0" applyFont="1" applyFill="1" applyBorder="1" applyAlignment="1">
      <alignment vertical="center"/>
    </xf>
    <xf numFmtId="0" fontId="127" fillId="38" borderId="19" xfId="0" applyFont="1" applyFill="1" applyBorder="1" applyAlignment="1">
      <alignment vertical="center"/>
    </xf>
    <xf numFmtId="0" fontId="141" fillId="38" borderId="19" xfId="0" applyFont="1" applyFill="1" applyBorder="1" applyAlignment="1">
      <alignment horizontal="right" vertical="center"/>
    </xf>
    <xf numFmtId="0" fontId="123" fillId="34" borderId="19" xfId="0" applyFont="1" applyFill="1" applyBorder="1" applyAlignment="1">
      <alignment horizontal="center" vertical="center"/>
    </xf>
    <xf numFmtId="0" fontId="123" fillId="0" borderId="19" xfId="0" applyFont="1" applyBorder="1" applyAlignment="1">
      <alignment horizontal="right" vertical="center" wrapText="1"/>
    </xf>
    <xf numFmtId="0" fontId="123" fillId="0" borderId="19" xfId="0" applyFont="1" applyBorder="1" applyAlignment="1">
      <alignment horizontal="right" vertical="center"/>
    </xf>
    <xf numFmtId="0" fontId="127" fillId="0" borderId="19" xfId="0" applyFont="1" applyBorder="1" applyAlignment="1">
      <alignment horizontal="right" vertical="center" wrapText="1"/>
    </xf>
    <xf numFmtId="0" fontId="127" fillId="49" borderId="19" xfId="0" applyFont="1" applyFill="1" applyBorder="1" applyAlignment="1">
      <alignment horizontal="right" vertical="center"/>
    </xf>
    <xf numFmtId="0" fontId="123" fillId="49" borderId="19" xfId="0" applyFont="1" applyFill="1" applyBorder="1" applyAlignment="1">
      <alignment horizontal="right" vertical="center"/>
    </xf>
    <xf numFmtId="0" fontId="128" fillId="0" borderId="0" xfId="0" applyFont="1" applyAlignment="1">
      <alignment/>
    </xf>
    <xf numFmtId="0" fontId="125" fillId="0" borderId="0" xfId="0" applyFont="1" applyAlignment="1">
      <alignment/>
    </xf>
    <xf numFmtId="0" fontId="141" fillId="34" borderId="35" xfId="0" applyFont="1" applyFill="1" applyBorder="1" applyAlignment="1">
      <alignment horizontal="center"/>
    </xf>
    <xf numFmtId="1" fontId="141" fillId="0" borderId="19" xfId="0" applyNumberFormat="1" applyFont="1" applyBorder="1" applyAlignment="1">
      <alignment horizontal="right" vertical="center" wrapText="1"/>
    </xf>
    <xf numFmtId="1" fontId="141" fillId="0" borderId="19" xfId="0" applyNumberFormat="1" applyFont="1" applyBorder="1" applyAlignment="1">
      <alignment horizontal="right" vertical="top"/>
    </xf>
    <xf numFmtId="0" fontId="141" fillId="0" borderId="19" xfId="0" applyFont="1" applyBorder="1" applyAlignment="1">
      <alignment horizontal="right" vertical="center" wrapText="1"/>
    </xf>
    <xf numFmtId="0" fontId="141" fillId="34" borderId="45" xfId="0" applyFont="1" applyFill="1" applyBorder="1" applyAlignment="1">
      <alignment horizontal="center"/>
    </xf>
    <xf numFmtId="0" fontId="141" fillId="34" borderId="46" xfId="0" applyFont="1" applyFill="1" applyBorder="1" applyAlignment="1">
      <alignment horizontal="center"/>
    </xf>
    <xf numFmtId="0" fontId="141" fillId="0" borderId="12" xfId="0" applyFont="1" applyBorder="1" applyAlignment="1">
      <alignment horizontal="right"/>
    </xf>
    <xf numFmtId="1" fontId="141" fillId="49" borderId="19" xfId="0" applyNumberFormat="1" applyFont="1" applyFill="1" applyBorder="1" applyAlignment="1">
      <alignment horizontal="right"/>
    </xf>
    <xf numFmtId="1" fontId="141" fillId="0" borderId="19" xfId="0" applyNumberFormat="1" applyFont="1" applyBorder="1" applyAlignment="1">
      <alignment horizontal="right"/>
    </xf>
    <xf numFmtId="0" fontId="141" fillId="49" borderId="19" xfId="0" applyFont="1" applyFill="1" applyBorder="1" applyAlignment="1">
      <alignment horizontal="right"/>
    </xf>
    <xf numFmtId="0" fontId="125" fillId="0" borderId="0" xfId="0" applyFont="1" applyBorder="1" applyAlignment="1">
      <alignment horizontal="left"/>
    </xf>
    <xf numFmtId="0" fontId="125" fillId="33" borderId="0" xfId="0" applyFont="1" applyFill="1" applyBorder="1" applyAlignment="1">
      <alignment horizontal="right"/>
    </xf>
    <xf numFmtId="0" fontId="125" fillId="0" borderId="0" xfId="0" applyFont="1" applyBorder="1" applyAlignment="1">
      <alignment horizontal="right"/>
    </xf>
    <xf numFmtId="0" fontId="125" fillId="33" borderId="0" xfId="0" applyFont="1" applyFill="1" applyBorder="1" applyAlignment="1">
      <alignment/>
    </xf>
    <xf numFmtId="0" fontId="136" fillId="0" borderId="14" xfId="0" applyFont="1" applyBorder="1" applyAlignment="1">
      <alignment/>
    </xf>
    <xf numFmtId="0" fontId="128" fillId="0" borderId="10" xfId="0" applyFont="1" applyBorder="1" applyAlignment="1">
      <alignment/>
    </xf>
    <xf numFmtId="0" fontId="140" fillId="0" borderId="10" xfId="0" applyFont="1" applyBorder="1" applyAlignment="1">
      <alignment/>
    </xf>
    <xf numFmtId="1" fontId="141" fillId="0" borderId="19" xfId="0" applyNumberFormat="1" applyFont="1" applyFill="1" applyBorder="1" applyAlignment="1">
      <alignment horizontal="right" vertical="center"/>
    </xf>
    <xf numFmtId="0" fontId="125" fillId="33" borderId="0" xfId="0" applyFont="1" applyFill="1" applyBorder="1" applyAlignment="1">
      <alignment/>
    </xf>
    <xf numFmtId="1" fontId="140" fillId="33" borderId="0" xfId="0" applyNumberFormat="1" applyFont="1" applyFill="1" applyBorder="1" applyAlignment="1">
      <alignment/>
    </xf>
    <xf numFmtId="0" fontId="125" fillId="0" borderId="0" xfId="0" applyFont="1" applyAlignment="1">
      <alignment/>
    </xf>
    <xf numFmtId="0" fontId="125" fillId="0" borderId="12" xfId="0" applyFont="1" applyBorder="1" applyAlignment="1">
      <alignment/>
    </xf>
    <xf numFmtId="0" fontId="125" fillId="0" borderId="11" xfId="0" applyFont="1" applyBorder="1" applyAlignment="1">
      <alignment/>
    </xf>
    <xf numFmtId="0" fontId="128" fillId="0" borderId="13" xfId="0" applyFont="1" applyBorder="1" applyAlignment="1">
      <alignment/>
    </xf>
    <xf numFmtId="0" fontId="125" fillId="33" borderId="19" xfId="0" applyFont="1" applyFill="1" applyBorder="1" applyAlignment="1">
      <alignment/>
    </xf>
    <xf numFmtId="0" fontId="125" fillId="34" borderId="19" xfId="0" applyFont="1" applyFill="1" applyBorder="1" applyAlignment="1">
      <alignment/>
    </xf>
    <xf numFmtId="0" fontId="136" fillId="0" borderId="19" xfId="0" applyFont="1" applyBorder="1" applyAlignment="1">
      <alignment/>
    </xf>
    <xf numFmtId="0" fontId="142" fillId="0" borderId="19" xfId="0" applyFont="1" applyFill="1" applyBorder="1" applyAlignment="1">
      <alignment horizontal="right"/>
    </xf>
    <xf numFmtId="0" fontId="140" fillId="33" borderId="19" xfId="0" applyFont="1" applyFill="1" applyBorder="1" applyAlignment="1">
      <alignment/>
    </xf>
    <xf numFmtId="0" fontId="140" fillId="34" borderId="19" xfId="0" applyFont="1" applyFill="1" applyBorder="1" applyAlignment="1">
      <alignment/>
    </xf>
    <xf numFmtId="1" fontId="140" fillId="34" borderId="19" xfId="0" applyNumberFormat="1" applyFont="1" applyFill="1" applyBorder="1" applyAlignment="1">
      <alignment horizontal="center"/>
    </xf>
    <xf numFmtId="1" fontId="140" fillId="34" borderId="19" xfId="0" applyNumberFormat="1" applyFont="1" applyFill="1" applyBorder="1" applyAlignment="1">
      <alignment horizontal="right"/>
    </xf>
    <xf numFmtId="1" fontId="140" fillId="33" borderId="19" xfId="0" applyNumberFormat="1" applyFont="1" applyFill="1" applyBorder="1" applyAlignment="1">
      <alignment horizontal="right"/>
    </xf>
    <xf numFmtId="1" fontId="140" fillId="34" borderId="23" xfId="0" applyNumberFormat="1" applyFont="1" applyFill="1" applyBorder="1" applyAlignment="1">
      <alignment horizontal="right"/>
    </xf>
    <xf numFmtId="0" fontId="128" fillId="0" borderId="22" xfId="0" applyFont="1" applyBorder="1" applyAlignment="1">
      <alignment/>
    </xf>
    <xf numFmtId="0" fontId="127" fillId="33" borderId="0" xfId="0" applyFont="1" applyFill="1" applyBorder="1" applyAlignment="1">
      <alignment/>
    </xf>
    <xf numFmtId="0" fontId="127" fillId="0" borderId="19" xfId="0" applyFont="1" applyFill="1" applyBorder="1" applyAlignment="1">
      <alignment horizontal="center"/>
    </xf>
    <xf numFmtId="183" fontId="127" fillId="0" borderId="19" xfId="0" applyNumberFormat="1" applyFont="1" applyFill="1" applyBorder="1" applyAlignment="1">
      <alignment/>
    </xf>
    <xf numFmtId="183" fontId="10" fillId="0" borderId="19" xfId="0" applyNumberFormat="1" applyFont="1" applyFill="1" applyBorder="1" applyAlignment="1">
      <alignment/>
    </xf>
    <xf numFmtId="0" fontId="18" fillId="38" borderId="19" xfId="0" applyFont="1" applyFill="1" applyBorder="1" applyAlignment="1">
      <alignment horizontal="center" vertical="center"/>
    </xf>
    <xf numFmtId="193" fontId="123" fillId="0" borderId="19" xfId="0" applyNumberFormat="1" applyFont="1" applyFill="1" applyBorder="1" applyAlignment="1">
      <alignment/>
    </xf>
    <xf numFmtId="183" fontId="123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3" fontId="124" fillId="0" borderId="19" xfId="0" applyNumberFormat="1" applyFont="1" applyFill="1" applyBorder="1" applyAlignment="1">
      <alignment/>
    </xf>
    <xf numFmtId="0" fontId="12" fillId="43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" fontId="10" fillId="0" borderId="25" xfId="0" applyNumberFormat="1" applyFont="1" applyFill="1" applyBorder="1" applyAlignment="1">
      <alignment/>
    </xf>
    <xf numFmtId="0" fontId="135" fillId="39" borderId="19" xfId="0" applyFont="1" applyFill="1" applyBorder="1" applyAlignment="1">
      <alignment/>
    </xf>
    <xf numFmtId="0" fontId="12" fillId="0" borderId="29" xfId="0" applyFont="1" applyFill="1" applyBorder="1" applyAlignment="1">
      <alignment horizontal="right" vertical="center"/>
    </xf>
    <xf numFmtId="0" fontId="139" fillId="0" borderId="19" xfId="0" applyFont="1" applyFill="1" applyBorder="1" applyAlignment="1">
      <alignment horizontal="right"/>
    </xf>
    <xf numFmtId="0" fontId="139" fillId="0" borderId="19" xfId="0" applyFont="1" applyFill="1" applyBorder="1" applyAlignment="1">
      <alignment horizontal="right" vertical="center"/>
    </xf>
    <xf numFmtId="0" fontId="141" fillId="44" borderId="19" xfId="0" applyFont="1" applyFill="1" applyBorder="1" applyAlignment="1">
      <alignment horizontal="center" vertical="center"/>
    </xf>
    <xf numFmtId="1" fontId="141" fillId="38" borderId="19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" fontId="15" fillId="0" borderId="19" xfId="0" applyNumberFormat="1" applyFont="1" applyFill="1" applyBorder="1" applyAlignment="1">
      <alignment vertical="center" textRotation="90"/>
    </xf>
    <xf numFmtId="0" fontId="141" fillId="44" borderId="19" xfId="0" applyFont="1" applyFill="1" applyBorder="1" applyAlignment="1">
      <alignment/>
    </xf>
    <xf numFmtId="10" fontId="33" fillId="35" borderId="19" xfId="59" applyNumberFormat="1" applyFont="1" applyFill="1" applyBorder="1" applyAlignment="1">
      <alignment horizontal="center" vertical="center"/>
    </xf>
    <xf numFmtId="1" fontId="141" fillId="38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27" fillId="0" borderId="19" xfId="0" applyFont="1" applyBorder="1" applyAlignment="1">
      <alignment horizontal="center"/>
    </xf>
    <xf numFmtId="1" fontId="31" fillId="40" borderId="19" xfId="0" applyNumberFormat="1" applyFont="1" applyFill="1" applyBorder="1" applyAlignment="1">
      <alignment/>
    </xf>
    <xf numFmtId="0" fontId="38" fillId="0" borderId="0" xfId="0" applyFont="1" applyBorder="1" applyAlignment="1">
      <alignment vertical="center"/>
    </xf>
    <xf numFmtId="0" fontId="141" fillId="41" borderId="19" xfId="0" applyFont="1" applyFill="1" applyBorder="1" applyAlignment="1">
      <alignment horizontal="right"/>
    </xf>
    <xf numFmtId="0" fontId="123" fillId="41" borderId="19" xfId="0" applyFont="1" applyFill="1" applyBorder="1" applyAlignment="1">
      <alignment horizontal="right"/>
    </xf>
    <xf numFmtId="0" fontId="0" fillId="41" borderId="19" xfId="0" applyFill="1" applyBorder="1" applyAlignment="1">
      <alignment/>
    </xf>
    <xf numFmtId="1" fontId="141" fillId="12" borderId="19" xfId="0" applyNumberFormat="1" applyFont="1" applyFill="1" applyBorder="1" applyAlignment="1">
      <alignment horizontal="right" vertical="center"/>
    </xf>
    <xf numFmtId="1" fontId="130" fillId="41" borderId="19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2" fontId="127" fillId="15" borderId="19" xfId="0" applyNumberFormat="1" applyFont="1" applyFill="1" applyBorder="1" applyAlignment="1">
      <alignment/>
    </xf>
    <xf numFmtId="189" fontId="123" fillId="15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37" borderId="19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1" fillId="15" borderId="19" xfId="0" applyFont="1" applyFill="1" applyBorder="1" applyAlignment="1">
      <alignment/>
    </xf>
    <xf numFmtId="0" fontId="11" fillId="9" borderId="19" xfId="0" applyFont="1" applyFill="1" applyBorder="1" applyAlignment="1">
      <alignment/>
    </xf>
    <xf numFmtId="183" fontId="11" fillId="15" borderId="19" xfId="0" applyNumberFormat="1" applyFont="1" applyFill="1" applyBorder="1" applyAlignment="1">
      <alignment/>
    </xf>
    <xf numFmtId="0" fontId="11" fillId="0" borderId="19" xfId="0" applyNumberFormat="1" applyFont="1" applyBorder="1" applyAlignment="1">
      <alignment/>
    </xf>
    <xf numFmtId="0" fontId="125" fillId="0" borderId="19" xfId="0" applyFont="1" applyFill="1" applyBorder="1" applyAlignment="1">
      <alignment/>
    </xf>
    <xf numFmtId="0" fontId="128" fillId="0" borderId="11" xfId="0" applyFont="1" applyBorder="1" applyAlignment="1">
      <alignment horizontal="center"/>
    </xf>
    <xf numFmtId="0" fontId="128" fillId="0" borderId="13" xfId="0" applyFont="1" applyBorder="1" applyAlignment="1">
      <alignment horizontal="center"/>
    </xf>
    <xf numFmtId="0" fontId="37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9" fontId="10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84" fontId="10" fillId="0" borderId="19" xfId="0" applyNumberFormat="1" applyFont="1" applyBorder="1" applyAlignment="1">
      <alignment horizontal="right"/>
    </xf>
    <xf numFmtId="0" fontId="130" fillId="38" borderId="19" xfId="0" applyFont="1" applyFill="1" applyBorder="1" applyAlignment="1">
      <alignment/>
    </xf>
    <xf numFmtId="1" fontId="134" fillId="38" borderId="19" xfId="0" applyNumberFormat="1" applyFont="1" applyFill="1" applyBorder="1" applyAlignment="1">
      <alignment/>
    </xf>
    <xf numFmtId="0" fontId="130" fillId="6" borderId="19" xfId="0" applyFont="1" applyFill="1" applyBorder="1" applyAlignment="1">
      <alignment/>
    </xf>
    <xf numFmtId="1" fontId="134" fillId="6" borderId="19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9" fontId="0" fillId="4" borderId="19" xfId="59" applyFont="1" applyFill="1" applyBorder="1" applyAlignment="1">
      <alignment/>
    </xf>
    <xf numFmtId="0" fontId="134" fillId="0" borderId="19" xfId="0" applyFont="1" applyBorder="1" applyAlignment="1">
      <alignment/>
    </xf>
    <xf numFmtId="0" fontId="134" fillId="0" borderId="19" xfId="0" applyFont="1" applyFill="1" applyBorder="1" applyAlignment="1">
      <alignment/>
    </xf>
    <xf numFmtId="0" fontId="134" fillId="38" borderId="19" xfId="0" applyFont="1" applyFill="1" applyBorder="1" applyAlignment="1">
      <alignment/>
    </xf>
    <xf numFmtId="0" fontId="0" fillId="43" borderId="19" xfId="0" applyFill="1" applyBorder="1" applyAlignment="1">
      <alignment/>
    </xf>
    <xf numFmtId="0" fontId="0" fillId="12" borderId="19" xfId="0" applyFill="1" applyBorder="1" applyAlignment="1">
      <alignment/>
    </xf>
    <xf numFmtId="0" fontId="128" fillId="0" borderId="12" xfId="0" applyFont="1" applyBorder="1" applyAlignment="1">
      <alignment horizontal="center"/>
    </xf>
    <xf numFmtId="0" fontId="128" fillId="0" borderId="11" xfId="0" applyFont="1" applyBorder="1" applyAlignment="1">
      <alignment/>
    </xf>
    <xf numFmtId="0" fontId="125" fillId="0" borderId="13" xfId="0" applyFont="1" applyBorder="1" applyAlignment="1">
      <alignment/>
    </xf>
    <xf numFmtId="1" fontId="142" fillId="12" borderId="19" xfId="0" applyNumberFormat="1" applyFont="1" applyFill="1" applyBorder="1" applyAlignment="1">
      <alignment horizontal="right"/>
    </xf>
    <xf numFmtId="1" fontId="140" fillId="12" borderId="19" xfId="0" applyNumberFormat="1" applyFont="1" applyFill="1" applyBorder="1" applyAlignment="1">
      <alignment horizontal="right"/>
    </xf>
    <xf numFmtId="0" fontId="140" fillId="0" borderId="21" xfId="0" applyFont="1" applyFill="1" applyBorder="1" applyAlignment="1">
      <alignment horizontal="right"/>
    </xf>
    <xf numFmtId="0" fontId="140" fillId="0" borderId="79" xfId="0" applyFont="1" applyFill="1" applyBorder="1" applyAlignment="1">
      <alignment horizontal="right"/>
    </xf>
    <xf numFmtId="0" fontId="140" fillId="0" borderId="19" xfId="0" applyFont="1" applyFill="1" applyBorder="1" applyAlignment="1">
      <alignment horizontal="center"/>
    </xf>
    <xf numFmtId="0" fontId="140" fillId="0" borderId="19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9" fillId="33" borderId="19" xfId="0" applyFont="1" applyFill="1" applyBorder="1" applyAlignment="1">
      <alignment/>
    </xf>
    <xf numFmtId="167" fontId="10" fillId="33" borderId="19" xfId="0" applyNumberFormat="1" applyFont="1" applyFill="1" applyBorder="1" applyAlignment="1">
      <alignment/>
    </xf>
    <xf numFmtId="167" fontId="9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52" fillId="0" borderId="19" xfId="0" applyFont="1" applyFill="1" applyBorder="1" applyAlignment="1">
      <alignment horizontal="right"/>
    </xf>
    <xf numFmtId="0" fontId="52" fillId="0" borderId="19" xfId="0" applyFont="1" applyFill="1" applyBorder="1" applyAlignment="1">
      <alignment/>
    </xf>
    <xf numFmtId="1" fontId="52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53" fillId="0" borderId="19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right"/>
    </xf>
    <xf numFmtId="1" fontId="54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43" fillId="0" borderId="19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right"/>
    </xf>
    <xf numFmtId="0" fontId="49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65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143" fillId="0" borderId="0" xfId="0" applyFont="1" applyAlignment="1">
      <alignment/>
    </xf>
    <xf numFmtId="0" fontId="143" fillId="35" borderId="35" xfId="0" applyFont="1" applyFill="1" applyBorder="1" applyAlignment="1">
      <alignment/>
    </xf>
    <xf numFmtId="0" fontId="31" fillId="0" borderId="20" xfId="0" applyFont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/>
    </xf>
    <xf numFmtId="0" fontId="10" fillId="33" borderId="19" xfId="0" applyNumberFormat="1" applyFont="1" applyFill="1" applyBorder="1" applyAlignment="1">
      <alignment/>
    </xf>
    <xf numFmtId="0" fontId="141" fillId="44" borderId="19" xfId="0" applyFont="1" applyFill="1" applyBorder="1" applyAlignment="1">
      <alignment horizontal="center" vertical="center"/>
    </xf>
    <xf numFmtId="0" fontId="141" fillId="44" borderId="19" xfId="0" applyFont="1" applyFill="1" applyBorder="1" applyAlignment="1">
      <alignment/>
    </xf>
    <xf numFmtId="189" fontId="127" fillId="9" borderId="19" xfId="0" applyNumberFormat="1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24" fillId="45" borderId="19" xfId="0" applyFont="1" applyFill="1" applyBorder="1" applyAlignment="1">
      <alignment horizontal="center"/>
    </xf>
    <xf numFmtId="198" fontId="10" fillId="0" borderId="19" xfId="0" applyNumberFormat="1" applyFont="1" applyBorder="1" applyAlignment="1">
      <alignment horizontal="right"/>
    </xf>
    <xf numFmtId="0" fontId="135" fillId="38" borderId="19" xfId="0" applyFont="1" applyFill="1" applyBorder="1" applyAlignment="1">
      <alignment/>
    </xf>
    <xf numFmtId="0" fontId="135" fillId="15" borderId="19" xfId="0" applyFont="1" applyFill="1" applyBorder="1" applyAlignment="1">
      <alignment/>
    </xf>
    <xf numFmtId="0" fontId="135" fillId="38" borderId="19" xfId="0" applyFont="1" applyFill="1" applyBorder="1" applyAlignment="1">
      <alignment horizontal="center"/>
    </xf>
    <xf numFmtId="0" fontId="128" fillId="0" borderId="19" xfId="0" applyFont="1" applyFill="1" applyBorder="1" applyAlignment="1">
      <alignment/>
    </xf>
    <xf numFmtId="0" fontId="10" fillId="25" borderId="19" xfId="0" applyFont="1" applyFill="1" applyBorder="1" applyAlignment="1">
      <alignment/>
    </xf>
    <xf numFmtId="0" fontId="10" fillId="50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24" fillId="40" borderId="19" xfId="0" applyFont="1" applyFill="1" applyBorder="1" applyAlignment="1">
      <alignment horizontal="center"/>
    </xf>
    <xf numFmtId="0" fontId="144" fillId="40" borderId="19" xfId="0" applyFont="1" applyFill="1" applyBorder="1" applyAlignment="1">
      <alignment horizontal="center"/>
    </xf>
    <xf numFmtId="183" fontId="134" fillId="0" borderId="19" xfId="0" applyNumberFormat="1" applyFont="1" applyBorder="1" applyAlignment="1">
      <alignment horizontal="center"/>
    </xf>
    <xf numFmtId="183" fontId="134" fillId="0" borderId="19" xfId="0" applyNumberFormat="1" applyFont="1" applyFill="1" applyBorder="1" applyAlignment="1">
      <alignment horizontal="center"/>
    </xf>
    <xf numFmtId="0" fontId="135" fillId="40" borderId="19" xfId="0" applyFont="1" applyFill="1" applyBorder="1" applyAlignment="1">
      <alignment horizontal="center"/>
    </xf>
    <xf numFmtId="0" fontId="134" fillId="40" borderId="19" xfId="0" applyFont="1" applyFill="1" applyBorder="1" applyAlignment="1">
      <alignment horizontal="center"/>
    </xf>
    <xf numFmtId="0" fontId="123" fillId="25" borderId="19" xfId="0" applyFont="1" applyFill="1" applyBorder="1" applyAlignment="1">
      <alignment horizontal="center"/>
    </xf>
    <xf numFmtId="1" fontId="18" fillId="38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43" borderId="19" xfId="0" applyFont="1" applyFill="1" applyBorder="1" applyAlignment="1">
      <alignment horizontal="center" vertical="center"/>
    </xf>
    <xf numFmtId="0" fontId="141" fillId="44" borderId="19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1" fontId="10" fillId="0" borderId="19" xfId="0" applyNumberFormat="1" applyFont="1" applyBorder="1" applyAlignment="1">
      <alignment/>
    </xf>
    <xf numFmtId="0" fontId="128" fillId="0" borderId="19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23" fillId="46" borderId="19" xfId="0" applyFont="1" applyFill="1" applyBorder="1" applyAlignment="1">
      <alignment horizontal="center"/>
    </xf>
    <xf numFmtId="0" fontId="123" fillId="13" borderId="19" xfId="0" applyFont="1" applyFill="1" applyBorder="1" applyAlignment="1">
      <alignment horizontal="center"/>
    </xf>
    <xf numFmtId="0" fontId="123" fillId="46" borderId="19" xfId="0" applyFont="1" applyFill="1" applyBorder="1" applyAlignment="1">
      <alignment horizontal="center" vertical="center"/>
    </xf>
    <xf numFmtId="0" fontId="123" fillId="40" borderId="19" xfId="0" applyFont="1" applyFill="1" applyBorder="1" applyAlignment="1">
      <alignment horizontal="center"/>
    </xf>
    <xf numFmtId="0" fontId="127" fillId="41" borderId="19" xfId="0" applyFont="1" applyFill="1" applyBorder="1" applyAlignment="1">
      <alignment horizontal="right"/>
    </xf>
    <xf numFmtId="1" fontId="0" fillId="0" borderId="19" xfId="0" applyNumberFormat="1" applyBorder="1" applyAlignment="1">
      <alignment/>
    </xf>
    <xf numFmtId="0" fontId="131" fillId="0" borderId="20" xfId="0" applyFont="1" applyFill="1" applyBorder="1" applyAlignment="1">
      <alignment/>
    </xf>
    <xf numFmtId="0" fontId="131" fillId="0" borderId="19" xfId="0" applyFont="1" applyFill="1" applyBorder="1" applyAlignment="1">
      <alignment/>
    </xf>
    <xf numFmtId="0" fontId="10" fillId="45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10" fillId="50" borderId="20" xfId="0" applyFont="1" applyFill="1" applyBorder="1" applyAlignment="1">
      <alignment/>
    </xf>
    <xf numFmtId="0" fontId="10" fillId="3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189" fontId="123" fillId="25" borderId="19" xfId="0" applyNumberFormat="1" applyFont="1" applyFill="1" applyBorder="1" applyAlignment="1">
      <alignment/>
    </xf>
    <xf numFmtId="189" fontId="123" fillId="37" borderId="19" xfId="0" applyNumberFormat="1" applyFont="1" applyFill="1" applyBorder="1" applyAlignment="1">
      <alignment/>
    </xf>
    <xf numFmtId="189" fontId="123" fillId="0" borderId="19" xfId="0" applyNumberFormat="1" applyFont="1" applyBorder="1" applyAlignment="1">
      <alignment/>
    </xf>
    <xf numFmtId="0" fontId="141" fillId="15" borderId="19" xfId="0" applyFont="1" applyFill="1" applyBorder="1" applyAlignment="1">
      <alignment/>
    </xf>
    <xf numFmtId="0" fontId="12" fillId="15" borderId="19" xfId="0" applyFont="1" applyFill="1" applyBorder="1" applyAlignment="1">
      <alignment/>
    </xf>
    <xf numFmtId="189" fontId="12" fillId="15" borderId="19" xfId="0" applyNumberFormat="1" applyFont="1" applyFill="1" applyBorder="1" applyAlignment="1">
      <alignment/>
    </xf>
    <xf numFmtId="1" fontId="123" fillId="0" borderId="19" xfId="0" applyNumberFormat="1" applyFont="1" applyBorder="1" applyAlignment="1">
      <alignment horizontal="center"/>
    </xf>
    <xf numFmtId="1" fontId="123" fillId="13" borderId="19" xfId="0" applyNumberFormat="1" applyFont="1" applyFill="1" applyBorder="1" applyAlignment="1">
      <alignment/>
    </xf>
    <xf numFmtId="1" fontId="123" fillId="40" borderId="19" xfId="0" applyNumberFormat="1" applyFont="1" applyFill="1" applyBorder="1" applyAlignment="1">
      <alignment/>
    </xf>
    <xf numFmtId="1" fontId="11" fillId="40" borderId="19" xfId="0" applyNumberFormat="1" applyFont="1" applyFill="1" applyBorder="1" applyAlignment="1">
      <alignment/>
    </xf>
    <xf numFmtId="1" fontId="126" fillId="40" borderId="19" xfId="0" applyNumberFormat="1" applyFont="1" applyFill="1" applyBorder="1" applyAlignment="1">
      <alignment/>
    </xf>
    <xf numFmtId="0" fontId="60" fillId="38" borderId="19" xfId="0" applyFont="1" applyFill="1" applyBorder="1" applyAlignment="1">
      <alignment horizontal="center"/>
    </xf>
    <xf numFmtId="0" fontId="145" fillId="0" borderId="19" xfId="0" applyFont="1" applyBorder="1" applyAlignment="1">
      <alignment/>
    </xf>
    <xf numFmtId="0" fontId="123" fillId="40" borderId="19" xfId="0" applyFont="1" applyFill="1" applyBorder="1" applyAlignment="1">
      <alignment/>
    </xf>
    <xf numFmtId="0" fontId="123" fillId="0" borderId="19" xfId="0" applyFont="1" applyBorder="1" applyAlignment="1">
      <alignment/>
    </xf>
    <xf numFmtId="0" fontId="146" fillId="0" borderId="19" xfId="0" applyFont="1" applyBorder="1" applyAlignment="1">
      <alignment horizontal="center" vertical="center"/>
    </xf>
    <xf numFmtId="0" fontId="146" fillId="0" borderId="19" xfId="0" applyFont="1" applyFill="1" applyBorder="1" applyAlignment="1">
      <alignment vertical="center"/>
    </xf>
    <xf numFmtId="0" fontId="145" fillId="13" borderId="19" xfId="0" applyFont="1" applyFill="1" applyBorder="1" applyAlignment="1">
      <alignment horizontal="center"/>
    </xf>
    <xf numFmtId="0" fontId="124" fillId="45" borderId="19" xfId="0" applyFont="1" applyFill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/>
    </xf>
    <xf numFmtId="0" fontId="134" fillId="0" borderId="19" xfId="0" applyFont="1" applyFill="1" applyBorder="1" applyAlignment="1">
      <alignment horizontal="center" vertical="center"/>
    </xf>
    <xf numFmtId="0" fontId="123" fillId="17" borderId="19" xfId="0" applyFont="1" applyFill="1" applyBorder="1" applyAlignment="1">
      <alignment/>
    </xf>
    <xf numFmtId="1" fontId="123" fillId="17" borderId="19" xfId="0" applyNumberFormat="1" applyFont="1" applyFill="1" applyBorder="1" applyAlignment="1">
      <alignment/>
    </xf>
    <xf numFmtId="0" fontId="123" fillId="17" borderId="19" xfId="0" applyFont="1" applyFill="1" applyBorder="1" applyAlignment="1">
      <alignment horizontal="center"/>
    </xf>
    <xf numFmtId="0" fontId="134" fillId="45" borderId="19" xfId="0" applyFont="1" applyFill="1" applyBorder="1" applyAlignment="1">
      <alignment horizontal="center" vertical="center"/>
    </xf>
    <xf numFmtId="0" fontId="134" fillId="25" borderId="19" xfId="0" applyFont="1" applyFill="1" applyBorder="1" applyAlignment="1">
      <alignment horizontal="center" vertical="center"/>
    </xf>
    <xf numFmtId="0" fontId="147" fillId="13" borderId="19" xfId="0" applyFont="1" applyFill="1" applyBorder="1" applyAlignment="1">
      <alignment horizontal="center"/>
    </xf>
    <xf numFmtId="0" fontId="124" fillId="0" borderId="19" xfId="0" applyFont="1" applyBorder="1" applyAlignment="1">
      <alignment wrapText="1"/>
    </xf>
    <xf numFmtId="0" fontId="123" fillId="41" borderId="19" xfId="0" applyFont="1" applyFill="1" applyBorder="1" applyAlignment="1">
      <alignment horizontal="center"/>
    </xf>
    <xf numFmtId="0" fontId="123" fillId="42" borderId="19" xfId="0" applyFont="1" applyFill="1" applyBorder="1" applyAlignment="1">
      <alignment horizontal="center"/>
    </xf>
    <xf numFmtId="0" fontId="147" fillId="13" borderId="19" xfId="0" applyFont="1" applyFill="1" applyBorder="1" applyAlignment="1">
      <alignment horizontal="center" vertical="center"/>
    </xf>
    <xf numFmtId="0" fontId="148" fillId="40" borderId="19" xfId="0" applyFont="1" applyFill="1" applyBorder="1" applyAlignment="1">
      <alignment horizontal="center"/>
    </xf>
    <xf numFmtId="0" fontId="124" fillId="45" borderId="19" xfId="0" applyFont="1" applyFill="1" applyBorder="1" applyAlignment="1">
      <alignment/>
    </xf>
    <xf numFmtId="193" fontId="123" fillId="38" borderId="19" xfId="0" applyNumberFormat="1" applyFont="1" applyFill="1" applyBorder="1" applyAlignment="1">
      <alignment/>
    </xf>
    <xf numFmtId="0" fontId="123" fillId="0" borderId="19" xfId="0" applyNumberFormat="1" applyFont="1" applyBorder="1" applyAlignment="1">
      <alignment horizontal="center"/>
    </xf>
    <xf numFmtId="0" fontId="123" fillId="46" borderId="19" xfId="0" applyFont="1" applyFill="1" applyBorder="1" applyAlignment="1">
      <alignment/>
    </xf>
    <xf numFmtId="0" fontId="11" fillId="45" borderId="19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/>
    </xf>
    <xf numFmtId="0" fontId="11" fillId="45" borderId="19" xfId="0" applyFont="1" applyFill="1" applyBorder="1" applyAlignment="1">
      <alignment horizontal="center"/>
    </xf>
    <xf numFmtId="0" fontId="149" fillId="0" borderId="19" xfId="0" applyFont="1" applyBorder="1" applyAlignment="1">
      <alignment horizontal="center"/>
    </xf>
    <xf numFmtId="0" fontId="11" fillId="13" borderId="19" xfId="0" applyFont="1" applyFill="1" applyBorder="1" applyAlignment="1">
      <alignment horizontal="center"/>
    </xf>
    <xf numFmtId="0" fontId="125" fillId="40" borderId="19" xfId="0" applyNumberFormat="1" applyFont="1" applyFill="1" applyBorder="1" applyAlignment="1">
      <alignment/>
    </xf>
    <xf numFmtId="0" fontId="123" fillId="0" borderId="19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46" borderId="19" xfId="0" applyFont="1" applyFill="1" applyBorder="1" applyAlignment="1">
      <alignment/>
    </xf>
    <xf numFmtId="0" fontId="123" fillId="0" borderId="19" xfId="0" applyFont="1" applyBorder="1" applyAlignment="1">
      <alignment horizontal="center"/>
    </xf>
    <xf numFmtId="0" fontId="123" fillId="0" borderId="19" xfId="0" applyFont="1" applyBorder="1" applyAlignment="1">
      <alignment horizontal="center"/>
    </xf>
    <xf numFmtId="0" fontId="141" fillId="44" borderId="19" xfId="0" applyFont="1" applyFill="1" applyBorder="1" applyAlignment="1">
      <alignment horizontal="center" vertical="center"/>
    </xf>
    <xf numFmtId="9" fontId="150" fillId="35" borderId="19" xfId="59" applyNumberFormat="1" applyFont="1" applyFill="1" applyBorder="1" applyAlignment="1">
      <alignment horizontal="center" vertical="center"/>
    </xf>
    <xf numFmtId="183" fontId="30" fillId="0" borderId="0" xfId="0" applyNumberFormat="1" applyFont="1" applyAlignment="1">
      <alignment/>
    </xf>
    <xf numFmtId="183" fontId="30" fillId="0" borderId="25" xfId="0" applyNumberFormat="1" applyFont="1" applyBorder="1" applyAlignment="1">
      <alignment/>
    </xf>
    <xf numFmtId="183" fontId="10" fillId="0" borderId="32" xfId="0" applyNumberFormat="1" applyFont="1" applyFill="1" applyBorder="1" applyAlignment="1">
      <alignment/>
    </xf>
    <xf numFmtId="183" fontId="10" fillId="0" borderId="25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3" fontId="10" fillId="35" borderId="32" xfId="0" applyNumberFormat="1" applyFont="1" applyFill="1" applyBorder="1" applyAlignment="1">
      <alignment/>
    </xf>
    <xf numFmtId="183" fontId="10" fillId="35" borderId="25" xfId="0" applyNumberFormat="1" applyFont="1" applyFill="1" applyBorder="1" applyAlignment="1">
      <alignment/>
    </xf>
    <xf numFmtId="183" fontId="30" fillId="0" borderId="0" xfId="0" applyNumberFormat="1" applyFont="1" applyBorder="1" applyAlignment="1">
      <alignment horizontal="right"/>
    </xf>
    <xf numFmtId="183" fontId="10" fillId="0" borderId="0" xfId="0" applyNumberFormat="1" applyFont="1" applyAlignment="1">
      <alignment/>
    </xf>
    <xf numFmtId="183" fontId="18" fillId="0" borderId="19" xfId="0" applyNumberFormat="1" applyFont="1" applyBorder="1" applyAlignment="1">
      <alignment horizontal="center" vertical="center"/>
    </xf>
    <xf numFmtId="183" fontId="11" fillId="35" borderId="19" xfId="0" applyNumberFormat="1" applyFont="1" applyFill="1" applyBorder="1" applyAlignment="1">
      <alignment horizontal="center" vertical="center"/>
    </xf>
    <xf numFmtId="183" fontId="10" fillId="0" borderId="19" xfId="0" applyNumberFormat="1" applyFont="1" applyFill="1" applyBorder="1" applyAlignment="1">
      <alignment/>
    </xf>
    <xf numFmtId="183" fontId="9" fillId="0" borderId="19" xfId="0" applyNumberFormat="1" applyFont="1" applyFill="1" applyBorder="1" applyAlignment="1">
      <alignment/>
    </xf>
    <xf numFmtId="183" fontId="9" fillId="0" borderId="19" xfId="0" applyNumberFormat="1" applyFont="1" applyFill="1" applyBorder="1" applyAlignment="1">
      <alignment horizontal="right"/>
    </xf>
    <xf numFmtId="0" fontId="9" fillId="0" borderId="19" xfId="59" applyNumberFormat="1" applyFont="1" applyFill="1" applyBorder="1" applyAlignment="1">
      <alignment/>
    </xf>
    <xf numFmtId="183" fontId="52" fillId="0" borderId="19" xfId="0" applyNumberFormat="1" applyFont="1" applyFill="1" applyBorder="1" applyAlignment="1">
      <alignment/>
    </xf>
    <xf numFmtId="183" fontId="10" fillId="0" borderId="19" xfId="0" applyNumberFormat="1" applyFont="1" applyBorder="1" applyAlignment="1">
      <alignment/>
    </xf>
    <xf numFmtId="0" fontId="9" fillId="0" borderId="19" xfId="0" applyNumberFormat="1" applyFont="1" applyFill="1" applyBorder="1" applyAlignment="1">
      <alignment/>
    </xf>
    <xf numFmtId="183" fontId="16" fillId="0" borderId="19" xfId="0" applyNumberFormat="1" applyFont="1" applyBorder="1" applyAlignment="1">
      <alignment/>
    </xf>
    <xf numFmtId="0" fontId="11" fillId="36" borderId="20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35" borderId="19" xfId="0" applyFont="1" applyFill="1" applyBorder="1" applyAlignment="1">
      <alignment horizontal="center"/>
    </xf>
    <xf numFmtId="0" fontId="12" fillId="43" borderId="19" xfId="0" applyFont="1" applyFill="1" applyBorder="1" applyAlignment="1">
      <alignment horizontal="center"/>
    </xf>
    <xf numFmtId="0" fontId="134" fillId="0" borderId="19" xfId="0" applyFont="1" applyBorder="1" applyAlignment="1">
      <alignment horizont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0" fontId="139" fillId="0" borderId="12" xfId="0" applyFont="1" applyFill="1" applyBorder="1" applyAlignment="1">
      <alignment horizontal="right" vertical="center"/>
    </xf>
    <xf numFmtId="0" fontId="139" fillId="0" borderId="13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41" fillId="0" borderId="12" xfId="0" applyFont="1" applyFill="1" applyBorder="1" applyAlignment="1">
      <alignment horizontal="right" vertical="center"/>
    </xf>
    <xf numFmtId="0" fontId="141" fillId="0" borderId="13" xfId="0" applyFont="1" applyFill="1" applyBorder="1" applyAlignment="1">
      <alignment horizontal="right" vertical="center"/>
    </xf>
    <xf numFmtId="0" fontId="12" fillId="35" borderId="12" xfId="0" applyFont="1" applyFill="1" applyBorder="1" applyAlignment="1">
      <alignment horizontal="right" vertical="center"/>
    </xf>
    <xf numFmtId="0" fontId="12" fillId="35" borderId="1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7" fillId="38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42" fillId="0" borderId="16" xfId="0" applyFont="1" applyBorder="1" applyAlignment="1">
      <alignment horizontal="left"/>
    </xf>
    <xf numFmtId="0" fontId="142" fillId="0" borderId="22" xfId="0" applyFont="1" applyBorder="1" applyAlignment="1">
      <alignment horizontal="left"/>
    </xf>
    <xf numFmtId="0" fontId="128" fillId="0" borderId="15" xfId="0" applyFont="1" applyBorder="1" applyAlignment="1">
      <alignment horizontal="left"/>
    </xf>
    <xf numFmtId="0" fontId="128" fillId="0" borderId="18" xfId="0" applyFont="1" applyBorder="1" applyAlignment="1">
      <alignment horizontal="left"/>
    </xf>
    <xf numFmtId="0" fontId="139" fillId="43" borderId="12" xfId="0" applyFont="1" applyFill="1" applyBorder="1" applyAlignment="1">
      <alignment vertical="top"/>
    </xf>
    <xf numFmtId="0" fontId="139" fillId="43" borderId="13" xfId="0" applyFont="1" applyFill="1" applyBorder="1" applyAlignment="1">
      <alignment vertical="top"/>
    </xf>
    <xf numFmtId="0" fontId="12" fillId="35" borderId="12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39" fillId="35" borderId="12" xfId="0" applyFont="1" applyFill="1" applyBorder="1" applyAlignment="1">
      <alignment vertical="top"/>
    </xf>
    <xf numFmtId="0" fontId="139" fillId="35" borderId="1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8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7" fillId="0" borderId="20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37" fillId="35" borderId="12" xfId="0" applyFont="1" applyFill="1" applyBorder="1" applyAlignment="1">
      <alignment horizontal="right"/>
    </xf>
    <xf numFmtId="0" fontId="37" fillId="35" borderId="13" xfId="0" applyFont="1" applyFill="1" applyBorder="1" applyAlignment="1">
      <alignment horizontal="right"/>
    </xf>
    <xf numFmtId="0" fontId="9" fillId="0" borderId="3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143" fillId="38" borderId="0" xfId="0" applyFont="1" applyFill="1" applyAlignment="1">
      <alignment horizontal="center" wrapText="1"/>
    </xf>
    <xf numFmtId="0" fontId="143" fillId="38" borderId="0" xfId="0" applyFont="1" applyFill="1" applyAlignment="1">
      <alignment horizontal="center"/>
    </xf>
    <xf numFmtId="0" fontId="9" fillId="0" borderId="2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50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34" fillId="0" borderId="22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center"/>
    </xf>
    <xf numFmtId="0" fontId="37" fillId="35" borderId="55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8" fillId="38" borderId="1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1" fillId="33" borderId="1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8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38" borderId="17" xfId="0" applyFont="1" applyFill="1" applyBorder="1" applyAlignment="1">
      <alignment horizontal="left" vertical="center"/>
    </xf>
    <xf numFmtId="0" fontId="15" fillId="38" borderId="7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38" borderId="18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38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34" fillId="0" borderId="12" xfId="0" applyFont="1" applyBorder="1" applyAlignment="1">
      <alignment horizontal="center" vertical="top" wrapText="1"/>
    </xf>
    <xf numFmtId="0" fontId="130" fillId="0" borderId="11" xfId="0" applyFont="1" applyBorder="1" applyAlignment="1">
      <alignment horizontal="center" vertical="top"/>
    </xf>
    <xf numFmtId="0" fontId="130" fillId="0" borderId="13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51" fillId="0" borderId="19" xfId="0" applyFont="1" applyBorder="1" applyAlignment="1">
      <alignment horizontal="center" vertical="center" wrapText="1"/>
    </xf>
    <xf numFmtId="0" fontId="151" fillId="0" borderId="19" xfId="0" applyFont="1" applyBorder="1" applyAlignment="1">
      <alignment horizontal="center" vertical="center"/>
    </xf>
    <xf numFmtId="9" fontId="139" fillId="48" borderId="20" xfId="0" applyNumberFormat="1" applyFont="1" applyFill="1" applyBorder="1" applyAlignment="1">
      <alignment horizontal="center" vertical="center"/>
    </xf>
    <xf numFmtId="9" fontId="139" fillId="48" borderId="23" xfId="0" applyNumberFormat="1" applyFont="1" applyFill="1" applyBorder="1" applyAlignment="1">
      <alignment horizontal="center" vertical="center"/>
    </xf>
    <xf numFmtId="0" fontId="128" fillId="0" borderId="20" xfId="0" applyFont="1" applyBorder="1" applyAlignment="1">
      <alignment horizontal="center"/>
    </xf>
    <xf numFmtId="0" fontId="128" fillId="0" borderId="17" xfId="0" applyFont="1" applyBorder="1" applyAlignment="1">
      <alignment horizontal="center"/>
    </xf>
    <xf numFmtId="0" fontId="128" fillId="0" borderId="23" xfId="0" applyFont="1" applyBorder="1" applyAlignment="1">
      <alignment horizontal="center"/>
    </xf>
    <xf numFmtId="0" fontId="139" fillId="0" borderId="20" xfId="0" applyFont="1" applyBorder="1" applyAlignment="1">
      <alignment horizontal="center"/>
    </xf>
    <xf numFmtId="0" fontId="139" fillId="0" borderId="17" xfId="0" applyFont="1" applyBorder="1" applyAlignment="1">
      <alignment horizontal="center"/>
    </xf>
    <xf numFmtId="0" fontId="139" fillId="0" borderId="23" xfId="0" applyFont="1" applyBorder="1" applyAlignment="1">
      <alignment horizontal="center"/>
    </xf>
    <xf numFmtId="0" fontId="128" fillId="38" borderId="20" xfId="0" applyFont="1" applyFill="1" applyBorder="1" applyAlignment="1">
      <alignment horizontal="center"/>
    </xf>
    <xf numFmtId="0" fontId="128" fillId="38" borderId="17" xfId="0" applyFont="1" applyFill="1" applyBorder="1" applyAlignment="1">
      <alignment horizontal="center"/>
    </xf>
    <xf numFmtId="0" fontId="128" fillId="38" borderId="23" xfId="0" applyFont="1" applyFill="1" applyBorder="1" applyAlignment="1">
      <alignment horizontal="center"/>
    </xf>
    <xf numFmtId="0" fontId="128" fillId="0" borderId="19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/>
    </xf>
    <xf numFmtId="9" fontId="139" fillId="48" borderId="17" xfId="0" applyNumberFormat="1" applyFont="1" applyFill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/>
    </xf>
    <xf numFmtId="0" fontId="125" fillId="0" borderId="20" xfId="0" applyFont="1" applyBorder="1" applyAlignment="1">
      <alignment horizontal="center"/>
    </xf>
    <xf numFmtId="0" fontId="125" fillId="0" borderId="17" xfId="0" applyFont="1" applyBorder="1" applyAlignment="1">
      <alignment horizontal="center"/>
    </xf>
    <xf numFmtId="0" fontId="125" fillId="0" borderId="23" xfId="0" applyFont="1" applyBorder="1" applyAlignment="1">
      <alignment horizontal="center"/>
    </xf>
    <xf numFmtId="0" fontId="128" fillId="0" borderId="16" xfId="0" applyFont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8" fillId="0" borderId="15" xfId="0" applyFont="1" applyBorder="1" applyAlignment="1">
      <alignment horizontal="center" vertical="center"/>
    </xf>
    <xf numFmtId="0" fontId="128" fillId="0" borderId="29" xfId="0" applyFont="1" applyBorder="1" applyAlignment="1">
      <alignment horizontal="center" vertical="center"/>
    </xf>
    <xf numFmtId="0" fontId="128" fillId="43" borderId="20" xfId="0" applyFont="1" applyFill="1" applyBorder="1" applyAlignment="1">
      <alignment horizontal="center"/>
    </xf>
    <xf numFmtId="0" fontId="128" fillId="43" borderId="23" xfId="0" applyFont="1" applyFill="1" applyBorder="1" applyAlignment="1">
      <alignment horizontal="center"/>
    </xf>
    <xf numFmtId="0" fontId="147" fillId="38" borderId="0" xfId="0" applyFont="1" applyFill="1" applyBorder="1" applyAlignment="1">
      <alignment horizontal="left" vertical="top"/>
    </xf>
    <xf numFmtId="0" fontId="128" fillId="0" borderId="12" xfId="0" applyFont="1" applyBorder="1" applyAlignment="1">
      <alignment horizontal="center" vertical="center" wrapText="1"/>
    </xf>
    <xf numFmtId="0" fontId="128" fillId="0" borderId="11" xfId="0" applyFont="1" applyBorder="1" applyAlignment="1">
      <alignment horizontal="center" vertical="center" wrapText="1"/>
    </xf>
    <xf numFmtId="0" fontId="128" fillId="0" borderId="13" xfId="0" applyFont="1" applyBorder="1" applyAlignment="1">
      <alignment horizontal="center" vertical="center" wrapText="1"/>
    </xf>
    <xf numFmtId="0" fontId="141" fillId="38" borderId="19" xfId="0" applyFont="1" applyFill="1" applyBorder="1" applyAlignment="1">
      <alignment horizontal="center" vertical="center"/>
    </xf>
    <xf numFmtId="0" fontId="141" fillId="0" borderId="19" xfId="0" applyFont="1" applyFill="1" applyBorder="1" applyAlignment="1">
      <alignment horizontal="center"/>
    </xf>
    <xf numFmtId="0" fontId="141" fillId="0" borderId="19" xfId="0" applyFont="1" applyFill="1" applyBorder="1" applyAlignment="1">
      <alignment horizontal="center" vertical="center"/>
    </xf>
    <xf numFmtId="0" fontId="139" fillId="43" borderId="20" xfId="0" applyFont="1" applyFill="1" applyBorder="1" applyAlignment="1">
      <alignment horizontal="center"/>
    </xf>
    <xf numFmtId="0" fontId="139" fillId="43" borderId="23" xfId="0" applyFont="1" applyFill="1" applyBorder="1" applyAlignment="1">
      <alignment horizontal="center"/>
    </xf>
    <xf numFmtId="0" fontId="141" fillId="38" borderId="19" xfId="0" applyFont="1" applyFill="1" applyBorder="1" applyAlignment="1">
      <alignment horizontal="center"/>
    </xf>
    <xf numFmtId="0" fontId="128" fillId="0" borderId="12" xfId="0" applyFont="1" applyBorder="1" applyAlignment="1">
      <alignment horizontal="center" vertical="top" wrapText="1"/>
    </xf>
    <xf numFmtId="0" fontId="128" fillId="0" borderId="11" xfId="0" applyFont="1" applyBorder="1" applyAlignment="1">
      <alignment horizontal="center" vertical="top" wrapText="1"/>
    </xf>
    <xf numFmtId="0" fontId="128" fillId="0" borderId="13" xfId="0" applyFont="1" applyBorder="1" applyAlignment="1">
      <alignment horizontal="center" vertical="top" wrapText="1"/>
    </xf>
    <xf numFmtId="0" fontId="139" fillId="0" borderId="19" xfId="0" applyFont="1" applyFill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139" fillId="38" borderId="19" xfId="0" applyFont="1" applyFill="1" applyBorder="1" applyAlignment="1">
      <alignment horizontal="center"/>
    </xf>
    <xf numFmtId="0" fontId="127" fillId="0" borderId="12" xfId="0" applyFont="1" applyBorder="1" applyAlignment="1">
      <alignment horizontal="center" vertical="top" wrapText="1"/>
    </xf>
    <xf numFmtId="0" fontId="127" fillId="0" borderId="11" xfId="0" applyFont="1" applyBorder="1" applyAlignment="1">
      <alignment horizontal="center" vertical="top" wrapText="1"/>
    </xf>
    <xf numFmtId="0" fontId="127" fillId="0" borderId="13" xfId="0" applyFont="1" applyBorder="1" applyAlignment="1">
      <alignment horizontal="center" vertical="top" wrapText="1"/>
    </xf>
    <xf numFmtId="0" fontId="128" fillId="0" borderId="18" xfId="0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3" fillId="0" borderId="20" xfId="0" applyFont="1" applyBorder="1" applyAlignment="1">
      <alignment horizontal="center"/>
    </xf>
    <xf numFmtId="0" fontId="123" fillId="0" borderId="17" xfId="0" applyFont="1" applyBorder="1" applyAlignment="1">
      <alignment horizontal="center"/>
    </xf>
    <xf numFmtId="0" fontId="123" fillId="0" borderId="23" xfId="0" applyFont="1" applyBorder="1" applyAlignment="1">
      <alignment horizontal="center"/>
    </xf>
    <xf numFmtId="0" fontId="139" fillId="41" borderId="20" xfId="0" applyFont="1" applyFill="1" applyBorder="1" applyAlignment="1">
      <alignment horizontal="center"/>
    </xf>
    <xf numFmtId="0" fontId="139" fillId="41" borderId="23" xfId="0" applyFont="1" applyFill="1" applyBorder="1" applyAlignment="1">
      <alignment horizontal="center"/>
    </xf>
    <xf numFmtId="0" fontId="128" fillId="0" borderId="12" xfId="0" applyFont="1" applyBorder="1" applyAlignment="1">
      <alignment horizontal="center" wrapText="1"/>
    </xf>
    <xf numFmtId="0" fontId="128" fillId="0" borderId="11" xfId="0" applyFont="1" applyBorder="1" applyAlignment="1">
      <alignment horizontal="center"/>
    </xf>
    <xf numFmtId="0" fontId="128" fillId="0" borderId="13" xfId="0" applyFont="1" applyBorder="1" applyAlignment="1">
      <alignment horizontal="center"/>
    </xf>
    <xf numFmtId="0" fontId="128" fillId="0" borderId="12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13" xfId="0" applyFont="1" applyBorder="1" applyAlignment="1">
      <alignment horizontal="center" vertical="center"/>
    </xf>
    <xf numFmtId="0" fontId="125" fillId="0" borderId="0" xfId="0" applyFont="1" applyAlignment="1">
      <alignment horizontal="center"/>
    </xf>
    <xf numFmtId="0" fontId="125" fillId="0" borderId="10" xfId="0" applyFont="1" applyBorder="1" applyAlignment="1">
      <alignment horizontal="center"/>
    </xf>
    <xf numFmtId="0" fontId="147" fillId="38" borderId="18" xfId="0" applyFont="1" applyFill="1" applyBorder="1" applyAlignment="1">
      <alignment horizontal="left" vertical="top"/>
    </xf>
    <xf numFmtId="0" fontId="128" fillId="0" borderId="16" xfId="0" applyFont="1" applyBorder="1" applyAlignment="1">
      <alignment horizontal="center" wrapText="1"/>
    </xf>
    <xf numFmtId="0" fontId="128" fillId="0" borderId="21" xfId="0" applyFont="1" applyBorder="1" applyAlignment="1">
      <alignment horizontal="center"/>
    </xf>
    <xf numFmtId="0" fontId="128" fillId="0" borderId="14" xfId="0" applyFont="1" applyBorder="1" applyAlignment="1">
      <alignment horizontal="center"/>
    </xf>
    <xf numFmtId="0" fontId="128" fillId="0" borderId="10" xfId="0" applyFont="1" applyBorder="1" applyAlignment="1">
      <alignment horizontal="center"/>
    </xf>
    <xf numFmtId="0" fontId="128" fillId="0" borderId="15" xfId="0" applyFont="1" applyBorder="1" applyAlignment="1">
      <alignment horizontal="center"/>
    </xf>
    <xf numFmtId="0" fontId="128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8" fillId="0" borderId="11" xfId="0" applyFont="1" applyBorder="1" applyAlignment="1">
      <alignment horizontal="center" vertical="top"/>
    </xf>
    <xf numFmtId="0" fontId="128" fillId="0" borderId="13" xfId="0" applyFont="1" applyBorder="1" applyAlignment="1">
      <alignment horizontal="center" vertical="top"/>
    </xf>
    <xf numFmtId="0" fontId="136" fillId="0" borderId="0" xfId="0" applyFont="1" applyAlignment="1">
      <alignment horizontal="center"/>
    </xf>
    <xf numFmtId="0" fontId="125" fillId="0" borderId="0" xfId="0" applyFont="1" applyBorder="1" applyAlignment="1">
      <alignment horizontal="center" wrapText="1"/>
    </xf>
    <xf numFmtId="0" fontId="140" fillId="0" borderId="12" xfId="0" applyFont="1" applyBorder="1" applyAlignment="1">
      <alignment horizontal="center" vertical="top" wrapText="1"/>
    </xf>
    <xf numFmtId="0" fontId="140" fillId="0" borderId="11" xfId="0" applyFont="1" applyBorder="1" applyAlignment="1">
      <alignment horizontal="center" vertical="top"/>
    </xf>
    <xf numFmtId="0" fontId="140" fillId="0" borderId="13" xfId="0" applyFont="1" applyBorder="1" applyAlignment="1">
      <alignment horizontal="center" vertical="top"/>
    </xf>
    <xf numFmtId="0" fontId="123" fillId="0" borderId="22" xfId="0" applyFont="1" applyBorder="1" applyAlignment="1">
      <alignment horizontal="center"/>
    </xf>
    <xf numFmtId="0" fontId="127" fillId="0" borderId="16" xfId="0" applyFont="1" applyBorder="1" applyAlignment="1">
      <alignment horizontal="center" vertical="center" wrapText="1"/>
    </xf>
    <xf numFmtId="0" fontId="127" fillId="0" borderId="21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0" fontId="127" fillId="0" borderId="15" xfId="0" applyFont="1" applyBorder="1" applyAlignment="1">
      <alignment horizontal="center" vertical="center"/>
    </xf>
    <xf numFmtId="0" fontId="127" fillId="0" borderId="29" xfId="0" applyFont="1" applyBorder="1" applyAlignment="1">
      <alignment horizontal="center" vertical="center"/>
    </xf>
    <xf numFmtId="0" fontId="127" fillId="0" borderId="12" xfId="0" applyFont="1" applyBorder="1" applyAlignment="1">
      <alignment horizontal="center" vertical="center" wrapText="1"/>
    </xf>
    <xf numFmtId="0" fontId="127" fillId="0" borderId="11" xfId="0" applyFont="1" applyBorder="1" applyAlignment="1">
      <alignment horizontal="center" vertical="center"/>
    </xf>
    <xf numFmtId="0" fontId="127" fillId="0" borderId="13" xfId="0" applyFont="1" applyBorder="1" applyAlignment="1">
      <alignment horizontal="center" vertical="center"/>
    </xf>
    <xf numFmtId="0" fontId="137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41" fillId="0" borderId="16" xfId="0" applyFont="1" applyBorder="1" applyAlignment="1">
      <alignment horizontal="center" vertical="center" wrapText="1"/>
    </xf>
    <xf numFmtId="0" fontId="141" fillId="0" borderId="22" xfId="0" applyFont="1" applyBorder="1" applyAlignment="1">
      <alignment horizontal="center" vertical="center"/>
    </xf>
    <xf numFmtId="0" fontId="141" fillId="0" borderId="21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0" fontId="141" fillId="0" borderId="10" xfId="0" applyFont="1" applyBorder="1" applyAlignment="1">
      <alignment horizontal="center" vertical="center"/>
    </xf>
    <xf numFmtId="0" fontId="141" fillId="0" borderId="15" xfId="0" applyFont="1" applyBorder="1" applyAlignment="1">
      <alignment horizontal="center" vertical="center"/>
    </xf>
    <xf numFmtId="0" fontId="141" fillId="0" borderId="18" xfId="0" applyFont="1" applyBorder="1" applyAlignment="1">
      <alignment horizontal="center" vertical="center"/>
    </xf>
    <xf numFmtId="0" fontId="141" fillId="0" borderId="2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127" fillId="0" borderId="22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5" fillId="0" borderId="0" xfId="0" applyFont="1" applyBorder="1" applyAlignment="1">
      <alignment horizontal="right"/>
    </xf>
    <xf numFmtId="0" fontId="123" fillId="0" borderId="19" xfId="0" applyFont="1" applyBorder="1" applyAlignment="1">
      <alignment horizontal="center"/>
    </xf>
    <xf numFmtId="1" fontId="141" fillId="0" borderId="19" xfId="0" applyNumberFormat="1" applyFont="1" applyFill="1" applyBorder="1" applyAlignment="1">
      <alignment horizontal="right" vertical="center"/>
    </xf>
    <xf numFmtId="1" fontId="141" fillId="49" borderId="19" xfId="0" applyNumberFormat="1" applyFont="1" applyFill="1" applyBorder="1" applyAlignment="1">
      <alignment horizontal="right"/>
    </xf>
    <xf numFmtId="1" fontId="141" fillId="12" borderId="19" xfId="0" applyNumberFormat="1" applyFont="1" applyFill="1" applyBorder="1" applyAlignment="1">
      <alignment horizontal="right" vertical="center"/>
    </xf>
    <xf numFmtId="0" fontId="152" fillId="0" borderId="0" xfId="0" applyFont="1" applyBorder="1" applyAlignment="1">
      <alignment horizontal="center"/>
    </xf>
    <xf numFmtId="0" fontId="123" fillId="43" borderId="19" xfId="0" applyFont="1" applyFill="1" applyBorder="1" applyAlignment="1">
      <alignment horizontal="right" vertical="center" wrapText="1"/>
    </xf>
    <xf numFmtId="0" fontId="123" fillId="49" borderId="19" xfId="0" applyFont="1" applyFill="1" applyBorder="1" applyAlignment="1">
      <alignment horizontal="right" vertical="center"/>
    </xf>
    <xf numFmtId="0" fontId="142" fillId="0" borderId="16" xfId="0" applyFont="1" applyBorder="1" applyAlignment="1">
      <alignment horizontal="center" vertical="center" wrapText="1"/>
    </xf>
    <xf numFmtId="0" fontId="142" fillId="0" borderId="21" xfId="0" applyFont="1" applyBorder="1" applyAlignment="1">
      <alignment horizontal="center" vertical="center"/>
    </xf>
    <xf numFmtId="0" fontId="142" fillId="0" borderId="14" xfId="0" applyFont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42" fillId="0" borderId="15" xfId="0" applyFont="1" applyBorder="1" applyAlignment="1">
      <alignment horizontal="center" vertical="center"/>
    </xf>
    <xf numFmtId="0" fontId="142" fillId="0" borderId="29" xfId="0" applyFont="1" applyBorder="1" applyAlignment="1">
      <alignment horizontal="center" vertical="center"/>
    </xf>
    <xf numFmtId="0" fontId="142" fillId="0" borderId="12" xfId="0" applyFont="1" applyBorder="1" applyAlignment="1">
      <alignment horizontal="center" vertical="center" wrapText="1"/>
    </xf>
    <xf numFmtId="0" fontId="142" fillId="0" borderId="11" xfId="0" applyFont="1" applyBorder="1" applyAlignment="1">
      <alignment horizontal="center" vertical="center"/>
    </xf>
    <xf numFmtId="0" fontId="142" fillId="0" borderId="13" xfId="0" applyFont="1" applyBorder="1" applyAlignment="1">
      <alignment horizontal="center" vertical="center"/>
    </xf>
    <xf numFmtId="0" fontId="139" fillId="0" borderId="0" xfId="0" applyFont="1" applyBorder="1" applyAlignment="1">
      <alignment horizontal="left"/>
    </xf>
    <xf numFmtId="0" fontId="127" fillId="0" borderId="19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0" fontId="139" fillId="0" borderId="0" xfId="0" applyFont="1" applyBorder="1" applyAlignment="1">
      <alignment horizontal="center"/>
    </xf>
    <xf numFmtId="1" fontId="141" fillId="0" borderId="19" xfId="0" applyNumberFormat="1" applyFont="1" applyBorder="1" applyAlignment="1">
      <alignment horizontal="right" vertical="center" wrapText="1"/>
    </xf>
    <xf numFmtId="1" fontId="141" fillId="40" borderId="19" xfId="0" applyNumberFormat="1" applyFont="1" applyFill="1" applyBorder="1" applyAlignment="1">
      <alignment horizontal="right" vertical="center" wrapText="1"/>
    </xf>
    <xf numFmtId="0" fontId="145" fillId="38" borderId="17" xfId="0" applyFont="1" applyFill="1" applyBorder="1" applyAlignment="1">
      <alignment horizontal="left"/>
    </xf>
    <xf numFmtId="0" fontId="128" fillId="0" borderId="16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/>
    </xf>
    <xf numFmtId="0" fontId="123" fillId="0" borderId="21" xfId="0" applyFont="1" applyBorder="1" applyAlignment="1">
      <alignment horizontal="center"/>
    </xf>
    <xf numFmtId="0" fontId="125" fillId="0" borderId="18" xfId="0" applyFont="1" applyBorder="1" applyAlignment="1">
      <alignment horizontal="center"/>
    </xf>
    <xf numFmtId="1" fontId="141" fillId="38" borderId="19" xfId="0" applyNumberFormat="1" applyFont="1" applyFill="1" applyBorder="1" applyAlignment="1">
      <alignment horizontal="center"/>
    </xf>
    <xf numFmtId="0" fontId="128" fillId="0" borderId="16" xfId="0" applyFont="1" applyBorder="1" applyAlignment="1">
      <alignment horizontal="center"/>
    </xf>
    <xf numFmtId="0" fontId="128" fillId="0" borderId="22" xfId="0" applyFont="1" applyBorder="1" applyAlignment="1">
      <alignment horizontal="center"/>
    </xf>
    <xf numFmtId="1" fontId="141" fillId="35" borderId="19" xfId="0" applyNumberFormat="1" applyFont="1" applyFill="1" applyBorder="1" applyAlignment="1">
      <alignment horizontal="right" vertical="center"/>
    </xf>
    <xf numFmtId="0" fontId="141" fillId="35" borderId="19" xfId="0" applyFont="1" applyFill="1" applyBorder="1" applyAlignment="1">
      <alignment horizontal="right" vertical="center"/>
    </xf>
    <xf numFmtId="1" fontId="141" fillId="12" borderId="19" xfId="0" applyNumberFormat="1" applyFont="1" applyFill="1" applyBorder="1" applyAlignment="1">
      <alignment horizontal="center" vertical="center"/>
    </xf>
    <xf numFmtId="1" fontId="141" fillId="35" borderId="19" xfId="0" applyNumberFormat="1" applyFont="1" applyFill="1" applyBorder="1" applyAlignment="1">
      <alignment horizontal="center" vertical="center"/>
    </xf>
    <xf numFmtId="0" fontId="140" fillId="0" borderId="19" xfId="0" applyFont="1" applyBorder="1" applyAlignment="1">
      <alignment horizontal="center"/>
    </xf>
    <xf numFmtId="0" fontId="153" fillId="0" borderId="12" xfId="0" applyFont="1" applyBorder="1" applyAlignment="1">
      <alignment horizontal="center" vertical="center" wrapText="1"/>
    </xf>
    <xf numFmtId="0" fontId="153" fillId="0" borderId="11" xfId="0" applyFont="1" applyBorder="1" applyAlignment="1">
      <alignment horizontal="center" vertical="center" wrapText="1"/>
    </xf>
    <xf numFmtId="0" fontId="153" fillId="0" borderId="13" xfId="0" applyFont="1" applyBorder="1" applyAlignment="1">
      <alignment horizontal="center" vertical="center" wrapText="1"/>
    </xf>
    <xf numFmtId="0" fontId="141" fillId="0" borderId="19" xfId="0" applyFont="1" applyFill="1" applyBorder="1" applyAlignment="1">
      <alignment horizontal="right" vertical="center"/>
    </xf>
    <xf numFmtId="1" fontId="141" fillId="43" borderId="19" xfId="0" applyNumberFormat="1" applyFont="1" applyFill="1" applyBorder="1" applyAlignment="1">
      <alignment horizontal="right" vertical="center"/>
    </xf>
    <xf numFmtId="0" fontId="140" fillId="0" borderId="19" xfId="0" applyFont="1" applyFill="1" applyBorder="1" applyAlignment="1">
      <alignment horizontal="right"/>
    </xf>
    <xf numFmtId="0" fontId="125" fillId="33" borderId="0" xfId="0" applyFont="1" applyFill="1" applyBorder="1" applyAlignment="1">
      <alignment horizontal="center"/>
    </xf>
    <xf numFmtId="0" fontId="140" fillId="0" borderId="0" xfId="0" applyFont="1" applyBorder="1" applyAlignment="1">
      <alignment horizontal="center"/>
    </xf>
    <xf numFmtId="1" fontId="140" fillId="12" borderId="19" xfId="0" applyNumberFormat="1" applyFont="1" applyFill="1" applyBorder="1" applyAlignment="1">
      <alignment horizontal="right"/>
    </xf>
    <xf numFmtId="1" fontId="140" fillId="34" borderId="19" xfId="0" applyNumberFormat="1" applyFont="1" applyFill="1" applyBorder="1" applyAlignment="1">
      <alignment horizontal="right"/>
    </xf>
    <xf numFmtId="1" fontId="141" fillId="12" borderId="19" xfId="0" applyNumberFormat="1" applyFont="1" applyFill="1" applyBorder="1" applyAlignment="1">
      <alignment horizontal="center"/>
    </xf>
    <xf numFmtId="0" fontId="141" fillId="12" borderId="19" xfId="0" applyFont="1" applyFill="1" applyBorder="1" applyAlignment="1">
      <alignment horizontal="center"/>
    </xf>
    <xf numFmtId="1" fontId="142" fillId="12" borderId="19" xfId="0" applyNumberFormat="1" applyFont="1" applyFill="1" applyBorder="1" applyAlignment="1">
      <alignment horizontal="right"/>
    </xf>
    <xf numFmtId="0" fontId="141" fillId="0" borderId="19" xfId="0" applyFont="1" applyFill="1" applyBorder="1" applyAlignment="1">
      <alignment horizontal="right"/>
    </xf>
    <xf numFmtId="0" fontId="145" fillId="38" borderId="18" xfId="0" applyFont="1" applyFill="1" applyBorder="1" applyAlignment="1">
      <alignment horizontal="left" vertical="center"/>
    </xf>
    <xf numFmtId="0" fontId="128" fillId="0" borderId="19" xfId="0" applyFont="1" applyBorder="1" applyAlignment="1">
      <alignment horizontal="center"/>
    </xf>
    <xf numFmtId="1" fontId="141" fillId="43" borderId="19" xfId="0" applyNumberFormat="1" applyFont="1" applyFill="1" applyBorder="1" applyAlignment="1">
      <alignment horizontal="right" vertical="center" wrapText="1"/>
    </xf>
    <xf numFmtId="0" fontId="123" fillId="0" borderId="19" xfId="0" applyFont="1" applyBorder="1" applyAlignment="1">
      <alignment horizontal="center" vertical="center"/>
    </xf>
    <xf numFmtId="1" fontId="141" fillId="0" borderId="19" xfId="0" applyNumberFormat="1" applyFont="1" applyBorder="1" applyAlignment="1">
      <alignment horizontal="right"/>
    </xf>
    <xf numFmtId="0" fontId="141" fillId="40" borderId="12" xfId="0" applyFont="1" applyFill="1" applyBorder="1" applyAlignment="1">
      <alignment horizontal="right"/>
    </xf>
    <xf numFmtId="0" fontId="123" fillId="0" borderId="19" xfId="0" applyFont="1" applyBorder="1" applyAlignment="1">
      <alignment horizontal="center" wrapText="1"/>
    </xf>
    <xf numFmtId="0" fontId="123" fillId="0" borderId="19" xfId="0" applyFont="1" applyBorder="1" applyAlignment="1">
      <alignment horizontal="center" vertical="top" wrapText="1"/>
    </xf>
    <xf numFmtId="0" fontId="123" fillId="0" borderId="19" xfId="0" applyFont="1" applyBorder="1" applyAlignment="1">
      <alignment horizontal="center" vertical="top"/>
    </xf>
    <xf numFmtId="0" fontId="141" fillId="40" borderId="19" xfId="0" applyFont="1" applyFill="1" applyBorder="1" applyAlignment="1">
      <alignment horizontal="right" vertical="center" wrapText="1"/>
    </xf>
    <xf numFmtId="0" fontId="141" fillId="0" borderId="19" xfId="0" applyFont="1" applyBorder="1" applyAlignment="1">
      <alignment horizontal="right" vertical="center" wrapText="1"/>
    </xf>
    <xf numFmtId="0" fontId="152" fillId="38" borderId="18" xfId="0" applyFont="1" applyFill="1" applyBorder="1" applyAlignment="1">
      <alignment horizontal="left" vertical="center"/>
    </xf>
    <xf numFmtId="0" fontId="123" fillId="0" borderId="12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41" fillId="43" borderId="12" xfId="0" applyFont="1" applyFill="1" applyBorder="1" applyAlignment="1">
      <alignment horizontal="right"/>
    </xf>
    <xf numFmtId="0" fontId="141" fillId="0" borderId="19" xfId="0" applyFont="1" applyBorder="1" applyAlignment="1">
      <alignment horizontal="right" vertical="center"/>
    </xf>
    <xf numFmtId="1" fontId="127" fillId="49" borderId="19" xfId="0" applyNumberFormat="1" applyFont="1" applyFill="1" applyBorder="1" applyAlignment="1">
      <alignment horizontal="right"/>
    </xf>
    <xf numFmtId="0" fontId="141" fillId="49" borderId="19" xfId="0" applyFont="1" applyFill="1" applyBorder="1" applyAlignment="1">
      <alignment horizontal="right"/>
    </xf>
    <xf numFmtId="0" fontId="127" fillId="0" borderId="11" xfId="0" applyFont="1" applyBorder="1" applyAlignment="1">
      <alignment horizontal="center" vertical="center" wrapText="1"/>
    </xf>
    <xf numFmtId="0" fontId="127" fillId="0" borderId="13" xfId="0" applyFont="1" applyBorder="1" applyAlignment="1">
      <alignment horizontal="center" vertical="center" wrapText="1"/>
    </xf>
    <xf numFmtId="0" fontId="127" fillId="0" borderId="20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3" fillId="40" borderId="19" xfId="0" applyFont="1" applyFill="1" applyBorder="1" applyAlignment="1">
      <alignment horizontal="right" vertical="center" wrapText="1"/>
    </xf>
    <xf numFmtId="0" fontId="141" fillId="43" borderId="19" xfId="0" applyFont="1" applyFill="1" applyBorder="1" applyAlignment="1">
      <alignment horizontal="right" vertical="center" wrapText="1"/>
    </xf>
    <xf numFmtId="0" fontId="123" fillId="0" borderId="19" xfId="0" applyFont="1" applyBorder="1" applyAlignment="1">
      <alignment horizontal="right" vertical="center" wrapText="1"/>
    </xf>
    <xf numFmtId="0" fontId="123" fillId="40" borderId="19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49" borderId="19" xfId="0" applyFont="1" applyFill="1" applyBorder="1" applyAlignment="1">
      <alignment horizontal="center" vertical="center"/>
    </xf>
    <xf numFmtId="1" fontId="123" fillId="49" borderId="19" xfId="0" applyNumberFormat="1" applyFont="1" applyFill="1" applyBorder="1" applyAlignment="1">
      <alignment horizontal="right" vertical="center"/>
    </xf>
    <xf numFmtId="0" fontId="123" fillId="0" borderId="16" xfId="0" applyFont="1" applyFill="1" applyBorder="1" applyAlignment="1">
      <alignment horizontal="center" textRotation="180"/>
    </xf>
    <xf numFmtId="0" fontId="123" fillId="0" borderId="21" xfId="0" applyFont="1" applyFill="1" applyBorder="1" applyAlignment="1">
      <alignment horizontal="center" textRotation="180"/>
    </xf>
    <xf numFmtId="0" fontId="123" fillId="0" borderId="14" xfId="0" applyFont="1" applyFill="1" applyBorder="1" applyAlignment="1">
      <alignment horizontal="center" textRotation="180"/>
    </xf>
    <xf numFmtId="0" fontId="123" fillId="0" borderId="10" xfId="0" applyFont="1" applyFill="1" applyBorder="1" applyAlignment="1">
      <alignment horizontal="center" textRotation="180"/>
    </xf>
    <xf numFmtId="0" fontId="123" fillId="0" borderId="15" xfId="0" applyFont="1" applyFill="1" applyBorder="1" applyAlignment="1">
      <alignment horizontal="center" textRotation="180"/>
    </xf>
    <xf numFmtId="0" fontId="123" fillId="0" borderId="29" xfId="0" applyFont="1" applyFill="1" applyBorder="1" applyAlignment="1">
      <alignment horizontal="center" textRotation="180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127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38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43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18" fillId="0" borderId="19" xfId="0" applyNumberFormat="1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43" borderId="19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" fontId="18" fillId="38" borderId="19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31" fillId="38" borderId="19" xfId="0" applyNumberFormat="1" applyFont="1" applyFill="1" applyBorder="1" applyAlignment="1">
      <alignment horizontal="center" vertical="center"/>
    </xf>
    <xf numFmtId="1" fontId="18" fillId="38" borderId="20" xfId="0" applyNumberFormat="1" applyFont="1" applyFill="1" applyBorder="1" applyAlignment="1">
      <alignment horizontal="center" vertical="center"/>
    </xf>
    <xf numFmtId="1" fontId="18" fillId="38" borderId="2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1" fillId="44" borderId="19" xfId="0" applyFont="1" applyFill="1" applyBorder="1" applyAlignment="1">
      <alignment horizontal="center" vertical="center"/>
    </xf>
    <xf numFmtId="1" fontId="141" fillId="38" borderId="19" xfId="0" applyNumberFormat="1" applyFont="1" applyFill="1" applyBorder="1" applyAlignment="1">
      <alignment horizontal="center" vertical="center"/>
    </xf>
    <xf numFmtId="0" fontId="8" fillId="44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1" fillId="44" borderId="20" xfId="0" applyFont="1" applyFill="1" applyBorder="1" applyAlignment="1">
      <alignment horizontal="center"/>
    </xf>
    <xf numFmtId="0" fontId="141" fillId="44" borderId="23" xfId="0" applyFont="1" applyFill="1" applyBorder="1" applyAlignment="1">
      <alignment horizontal="center"/>
    </xf>
    <xf numFmtId="0" fontId="141" fillId="44" borderId="19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44" borderId="19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right" vertical="center"/>
    </xf>
    <xf numFmtId="1" fontId="8" fillId="38" borderId="19" xfId="0" applyNumberFormat="1" applyFont="1" applyFill="1" applyBorder="1" applyAlignment="1">
      <alignment horizontal="right" vertical="center"/>
    </xf>
    <xf numFmtId="0" fontId="128" fillId="37" borderId="14" xfId="0" applyFont="1" applyFill="1" applyBorder="1" applyAlignment="1">
      <alignment horizontal="center"/>
    </xf>
    <xf numFmtId="0" fontId="128" fillId="37" borderId="0" xfId="0" applyFont="1" applyFill="1" applyAlignment="1">
      <alignment horizontal="center"/>
    </xf>
    <xf numFmtId="0" fontId="154" fillId="0" borderId="14" xfId="0" applyFont="1" applyBorder="1" applyAlignment="1">
      <alignment horizontal="center" vertical="center"/>
    </xf>
    <xf numFmtId="0" fontId="154" fillId="0" borderId="0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44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8" fillId="4" borderId="19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2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44" borderId="20" xfId="0" applyFont="1" applyFill="1" applyBorder="1" applyAlignment="1">
      <alignment horizontal="center"/>
    </xf>
    <xf numFmtId="0" fontId="8" fillId="44" borderId="17" xfId="0" applyFont="1" applyFill="1" applyBorder="1" applyAlignment="1">
      <alignment horizontal="center"/>
    </xf>
    <xf numFmtId="0" fontId="8" fillId="44" borderId="23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18" fillId="38" borderId="18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35" borderId="20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" fontId="12" fillId="43" borderId="19" xfId="0" applyNumberFormat="1" applyFont="1" applyFill="1" applyBorder="1" applyAlignment="1">
      <alignment horizontal="center" vertical="center"/>
    </xf>
    <xf numFmtId="0" fontId="9" fillId="43" borderId="76" xfId="0" applyFont="1" applyFill="1" applyBorder="1" applyAlignment="1">
      <alignment horizontal="center"/>
    </xf>
    <xf numFmtId="0" fontId="9" fillId="43" borderId="77" xfId="0" applyFont="1" applyFill="1" applyBorder="1" applyAlignment="1">
      <alignment horizontal="center"/>
    </xf>
    <xf numFmtId="0" fontId="9" fillId="43" borderId="68" xfId="0" applyFont="1" applyFill="1" applyBorder="1" applyAlignment="1">
      <alignment horizontal="center"/>
    </xf>
    <xf numFmtId="0" fontId="9" fillId="43" borderId="39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9" fillId="43" borderId="76" xfId="0" applyNumberFormat="1" applyFont="1" applyFill="1" applyBorder="1" applyAlignment="1">
      <alignment horizontal="center"/>
    </xf>
    <xf numFmtId="0" fontId="9" fillId="43" borderId="26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right" vertical="center"/>
    </xf>
    <xf numFmtId="0" fontId="8" fillId="35" borderId="80" xfId="0" applyFont="1" applyFill="1" applyBorder="1" applyAlignment="1">
      <alignment horizontal="right"/>
    </xf>
    <xf numFmtId="0" fontId="8" fillId="35" borderId="18" xfId="0" applyFont="1" applyFill="1" applyBorder="1" applyAlignment="1">
      <alignment horizontal="right"/>
    </xf>
    <xf numFmtId="0" fontId="8" fillId="35" borderId="62" xfId="0" applyFont="1" applyFill="1" applyBorder="1" applyAlignment="1">
      <alignment horizontal="right"/>
    </xf>
    <xf numFmtId="0" fontId="12" fillId="35" borderId="68" xfId="0" applyFont="1" applyFill="1" applyBorder="1" applyAlignment="1">
      <alignment horizontal="right"/>
    </xf>
    <xf numFmtId="0" fontId="12" fillId="35" borderId="28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11" fillId="43" borderId="80" xfId="0" applyFont="1" applyFill="1" applyBorder="1" applyAlignment="1">
      <alignment horizontal="right"/>
    </xf>
    <xf numFmtId="0" fontId="11" fillId="43" borderId="29" xfId="0" applyFont="1" applyFill="1" applyBorder="1" applyAlignment="1">
      <alignment horizontal="right"/>
    </xf>
    <xf numFmtId="1" fontId="12" fillId="43" borderId="20" xfId="0" applyNumberFormat="1" applyFont="1" applyFill="1" applyBorder="1" applyAlignment="1">
      <alignment horizontal="center" vertical="center"/>
    </xf>
    <xf numFmtId="1" fontId="12" fillId="43" borderId="23" xfId="0" applyNumberFormat="1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76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2" fillId="35" borderId="68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8" fillId="35" borderId="68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50" fillId="0" borderId="28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183" fontId="12" fillId="0" borderId="68" xfId="0" applyNumberFormat="1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8" fillId="43" borderId="0" xfId="0" applyFont="1" applyFill="1" applyBorder="1" applyAlignment="1">
      <alignment horizontal="right"/>
    </xf>
    <xf numFmtId="0" fontId="8" fillId="43" borderId="24" xfId="0" applyFont="1" applyFill="1" applyBorder="1" applyAlignment="1">
      <alignment horizontal="right"/>
    </xf>
    <xf numFmtId="1" fontId="8" fillId="35" borderId="19" xfId="0" applyNumberFormat="1" applyFont="1" applyFill="1" applyBorder="1" applyAlignment="1">
      <alignment horizontal="right"/>
    </xf>
    <xf numFmtId="0" fontId="8" fillId="35" borderId="19" xfId="0" applyFont="1" applyFill="1" applyBorder="1" applyAlignment="1">
      <alignment horizontal="right"/>
    </xf>
    <xf numFmtId="0" fontId="8" fillId="0" borderId="6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1" fontId="12" fillId="43" borderId="0" xfId="0" applyNumberFormat="1" applyFont="1" applyFill="1" applyBorder="1" applyAlignment="1">
      <alignment horizontal="right"/>
    </xf>
    <xf numFmtId="0" fontId="12" fillId="43" borderId="0" xfId="0" applyFont="1" applyFill="1" applyBorder="1" applyAlignment="1">
      <alignment horizontal="right"/>
    </xf>
    <xf numFmtId="0" fontId="9" fillId="43" borderId="43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43" borderId="32" xfId="0" applyFont="1" applyFill="1" applyBorder="1" applyAlignment="1">
      <alignment horizontal="right"/>
    </xf>
    <xf numFmtId="0" fontId="8" fillId="43" borderId="38" xfId="0" applyFont="1" applyFill="1" applyBorder="1" applyAlignment="1">
      <alignment horizontal="right"/>
    </xf>
    <xf numFmtId="0" fontId="8" fillId="43" borderId="59" xfId="0" applyFont="1" applyFill="1" applyBorder="1" applyAlignment="1">
      <alignment horizontal="right"/>
    </xf>
    <xf numFmtId="0" fontId="8" fillId="43" borderId="40" xfId="0" applyFont="1" applyFill="1" applyBorder="1" applyAlignment="1">
      <alignment horizontal="right"/>
    </xf>
    <xf numFmtId="0" fontId="8" fillId="43" borderId="28" xfId="0" applyFont="1" applyFill="1" applyBorder="1" applyAlignment="1">
      <alignment horizontal="right"/>
    </xf>
    <xf numFmtId="0" fontId="8" fillId="43" borderId="39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1" fontId="8" fillId="43" borderId="19" xfId="0" applyNumberFormat="1" applyFont="1" applyFill="1" applyBorder="1" applyAlignment="1">
      <alignment horizontal="center" vertical="center"/>
    </xf>
    <xf numFmtId="0" fontId="9" fillId="43" borderId="37" xfId="0" applyFont="1" applyFill="1" applyBorder="1" applyAlignment="1">
      <alignment horizontal="center"/>
    </xf>
    <xf numFmtId="0" fontId="9" fillId="43" borderId="38" xfId="0" applyFont="1" applyFill="1" applyBorder="1" applyAlignment="1">
      <alignment horizontal="center"/>
    </xf>
    <xf numFmtId="1" fontId="9" fillId="43" borderId="43" xfId="0" applyNumberFormat="1" applyFont="1" applyFill="1" applyBorder="1" applyAlignment="1">
      <alignment horizontal="center"/>
    </xf>
    <xf numFmtId="1" fontId="9" fillId="43" borderId="26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2" fillId="35" borderId="81" xfId="0" applyNumberFormat="1" applyFont="1" applyFill="1" applyBorder="1" applyAlignment="1">
      <alignment horizontal="right"/>
    </xf>
    <xf numFmtId="1" fontId="12" fillId="35" borderId="42" xfId="0" applyNumberFormat="1" applyFont="1" applyFill="1" applyBorder="1" applyAlignment="1">
      <alignment horizontal="right"/>
    </xf>
    <xf numFmtId="1" fontId="12" fillId="35" borderId="30" xfId="0" applyNumberFormat="1" applyFont="1" applyFill="1" applyBorder="1" applyAlignment="1">
      <alignment horizontal="right"/>
    </xf>
    <xf numFmtId="0" fontId="12" fillId="43" borderId="32" xfId="0" applyFont="1" applyFill="1" applyBorder="1" applyAlignment="1">
      <alignment horizontal="right"/>
    </xf>
    <xf numFmtId="0" fontId="12" fillId="43" borderId="38" xfId="0" applyFont="1" applyFill="1" applyBorder="1" applyAlignment="1">
      <alignment horizontal="right"/>
    </xf>
    <xf numFmtId="0" fontId="12" fillId="35" borderId="66" xfId="0" applyFont="1" applyFill="1" applyBorder="1" applyAlignment="1">
      <alignment horizontal="right"/>
    </xf>
    <xf numFmtId="0" fontId="12" fillId="35" borderId="32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1" fontId="12" fillId="43" borderId="33" xfId="0" applyNumberFormat="1" applyFont="1" applyFill="1" applyBorder="1" applyAlignment="1">
      <alignment horizontal="right"/>
    </xf>
    <xf numFmtId="0" fontId="12" fillId="43" borderId="39" xfId="0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1" fillId="43" borderId="15" xfId="0" applyFont="1" applyFill="1" applyBorder="1" applyAlignment="1">
      <alignment horizontal="center"/>
    </xf>
    <xf numFmtId="0" fontId="11" fillId="43" borderId="62" xfId="0" applyFont="1" applyFill="1" applyBorder="1" applyAlignment="1">
      <alignment horizontal="center"/>
    </xf>
    <xf numFmtId="0" fontId="9" fillId="43" borderId="66" xfId="0" applyFont="1" applyFill="1" applyBorder="1" applyAlignment="1">
      <alignment horizontal="center"/>
    </xf>
    <xf numFmtId="0" fontId="9" fillId="43" borderId="67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2" fillId="33" borderId="76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1" fontId="12" fillId="35" borderId="19" xfId="0" applyNumberFormat="1" applyFont="1" applyFill="1" applyBorder="1" applyAlignment="1">
      <alignment horizontal="right"/>
    </xf>
    <xf numFmtId="0" fontId="8" fillId="0" borderId="8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43" borderId="25" xfId="0" applyFont="1" applyFill="1" applyBorder="1" applyAlignment="1">
      <alignment horizontal="right"/>
    </xf>
    <xf numFmtId="0" fontId="12" fillId="43" borderId="26" xfId="0" applyFont="1" applyFill="1" applyBorder="1" applyAlignment="1">
      <alignment horizontal="right"/>
    </xf>
    <xf numFmtId="1" fontId="12" fillId="43" borderId="25" xfId="0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183" fontId="12" fillId="35" borderId="68" xfId="0" applyNumberFormat="1" applyFont="1" applyFill="1" applyBorder="1" applyAlignment="1">
      <alignment horizontal="right"/>
    </xf>
    <xf numFmtId="0" fontId="12" fillId="35" borderId="34" xfId="0" applyFont="1" applyFill="1" applyBorder="1" applyAlignment="1">
      <alignment horizontal="right"/>
    </xf>
    <xf numFmtId="0" fontId="8" fillId="35" borderId="68" xfId="0" applyFont="1" applyFill="1" applyBorder="1" applyAlignment="1">
      <alignment horizontal="right"/>
    </xf>
    <xf numFmtId="0" fontId="8" fillId="35" borderId="28" xfId="0" applyFont="1" applyFill="1" applyBorder="1" applyAlignment="1">
      <alignment horizontal="right"/>
    </xf>
    <xf numFmtId="0" fontId="8" fillId="35" borderId="34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7" fillId="0" borderId="59" xfId="0" applyFont="1" applyBorder="1" applyAlignment="1">
      <alignment horizontal="right"/>
    </xf>
    <xf numFmtId="0" fontId="27" fillId="0" borderId="70" xfId="0" applyFont="1" applyBorder="1" applyAlignment="1">
      <alignment horizontal="right"/>
    </xf>
    <xf numFmtId="0" fontId="27" fillId="0" borderId="76" xfId="0" applyFont="1" applyBorder="1" applyAlignment="1">
      <alignment horizontal="center"/>
    </xf>
    <xf numFmtId="0" fontId="12" fillId="0" borderId="19" xfId="0" applyFont="1" applyBorder="1" applyAlignment="1">
      <alignment horizontal="right" vertical="center"/>
    </xf>
    <xf numFmtId="1" fontId="12" fillId="35" borderId="1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right" vertical="center"/>
    </xf>
    <xf numFmtId="1" fontId="12" fillId="0" borderId="23" xfId="0" applyNumberFormat="1" applyFont="1" applyBorder="1" applyAlignment="1">
      <alignment horizontal="right" vertical="center"/>
    </xf>
    <xf numFmtId="0" fontId="12" fillId="0" borderId="69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12" fillId="0" borderId="70" xfId="0" applyFont="1" applyBorder="1" applyAlignment="1">
      <alignment horizontal="right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18" fillId="35" borderId="19" xfId="0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5" borderId="10" xfId="0" applyNumberFormat="1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horizontal="center"/>
    </xf>
    <xf numFmtId="203" fontId="8" fillId="35" borderId="19" xfId="0" applyNumberFormat="1" applyFont="1" applyFill="1" applyBorder="1" applyAlignment="1">
      <alignment horizontal="center" vertical="center"/>
    </xf>
    <xf numFmtId="1" fontId="8" fillId="35" borderId="19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01" fontId="18" fillId="35" borderId="19" xfId="0" applyNumberFormat="1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83" fontId="8" fillId="0" borderId="19" xfId="0" applyNumberFormat="1" applyFont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83" fontId="11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" fontId="8" fillId="35" borderId="50" xfId="0" applyNumberFormat="1" applyFont="1" applyFill="1" applyBorder="1" applyAlignment="1">
      <alignment horizontal="right" vertical="center"/>
    </xf>
    <xf numFmtId="1" fontId="8" fillId="35" borderId="59" xfId="0" applyNumberFormat="1" applyFont="1" applyFill="1" applyBorder="1" applyAlignment="1">
      <alignment horizontal="right" vertical="center"/>
    </xf>
    <xf numFmtId="1" fontId="8" fillId="35" borderId="7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" fontId="8" fillId="35" borderId="40" xfId="0" applyNumberFormat="1" applyFont="1" applyFill="1" applyBorder="1" applyAlignment="1">
      <alignment horizontal="right" vertical="center"/>
    </xf>
    <xf numFmtId="1" fontId="8" fillId="35" borderId="50" xfId="0" applyNumberFormat="1" applyFont="1" applyFill="1" applyBorder="1" applyAlignment="1">
      <alignment vertical="center"/>
    </xf>
    <xf numFmtId="1" fontId="8" fillId="35" borderId="59" xfId="0" applyNumberFormat="1" applyFont="1" applyFill="1" applyBorder="1" applyAlignment="1">
      <alignment vertical="center"/>
    </xf>
    <xf numFmtId="1" fontId="8" fillId="35" borderId="70" xfId="0" applyNumberFormat="1" applyFont="1" applyFill="1" applyBorder="1" applyAlignment="1">
      <alignment vertical="center"/>
    </xf>
    <xf numFmtId="0" fontId="40" fillId="0" borderId="17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" fontId="8" fillId="35" borderId="33" xfId="0" applyNumberFormat="1" applyFont="1" applyFill="1" applyBorder="1" applyAlignment="1">
      <alignment horizontal="right" vertical="center"/>
    </xf>
    <xf numFmtId="1" fontId="8" fillId="35" borderId="39" xfId="0" applyNumberFormat="1" applyFont="1" applyFill="1" applyBorder="1" applyAlignment="1">
      <alignment horizontal="right" vertical="center"/>
    </xf>
    <xf numFmtId="1" fontId="8" fillId="35" borderId="37" xfId="0" applyNumberFormat="1" applyFont="1" applyFill="1" applyBorder="1" applyAlignment="1">
      <alignment horizontal="right" vertical="center"/>
    </xf>
    <xf numFmtId="1" fontId="8" fillId="35" borderId="32" xfId="0" applyNumberFormat="1" applyFont="1" applyFill="1" applyBorder="1" applyAlignment="1">
      <alignment horizontal="right" vertical="center"/>
    </xf>
    <xf numFmtId="1" fontId="8" fillId="35" borderId="67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35" borderId="28" xfId="0" applyNumberFormat="1" applyFont="1" applyFill="1" applyBorder="1" applyAlignment="1">
      <alignment horizontal="right" vertical="center"/>
    </xf>
    <xf numFmtId="1" fontId="8" fillId="35" borderId="34" xfId="0" applyNumberFormat="1" applyFont="1" applyFill="1" applyBorder="1" applyAlignment="1">
      <alignment horizontal="right" vertical="center"/>
    </xf>
    <xf numFmtId="1" fontId="8" fillId="35" borderId="38" xfId="0" applyNumberFormat="1" applyFont="1" applyFill="1" applyBorder="1" applyAlignment="1">
      <alignment horizontal="right" vertical="center"/>
    </xf>
    <xf numFmtId="1" fontId="8" fillId="35" borderId="37" xfId="0" applyNumberFormat="1" applyFont="1" applyFill="1" applyBorder="1" applyAlignment="1">
      <alignment vertical="center"/>
    </xf>
    <xf numFmtId="1" fontId="8" fillId="35" borderId="32" xfId="0" applyNumberFormat="1" applyFont="1" applyFill="1" applyBorder="1" applyAlignment="1">
      <alignment vertical="center"/>
    </xf>
    <xf numFmtId="1" fontId="8" fillId="35" borderId="67" xfId="0" applyNumberFormat="1" applyFont="1" applyFill="1" applyBorder="1" applyAlignment="1">
      <alignment vertical="center"/>
    </xf>
    <xf numFmtId="1" fontId="8" fillId="35" borderId="33" xfId="0" applyNumberFormat="1" applyFont="1" applyFill="1" applyBorder="1" applyAlignment="1">
      <alignment vertical="center"/>
    </xf>
    <xf numFmtId="1" fontId="8" fillId="35" borderId="28" xfId="0" applyNumberFormat="1" applyFont="1" applyFill="1" applyBorder="1" applyAlignment="1">
      <alignment vertical="center"/>
    </xf>
    <xf numFmtId="1" fontId="8" fillId="35" borderId="34" xfId="0" applyNumberFormat="1" applyFont="1" applyFill="1" applyBorder="1" applyAlignment="1">
      <alignment vertical="center"/>
    </xf>
    <xf numFmtId="1" fontId="11" fillId="35" borderId="19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18" fillId="35" borderId="19" xfId="0" applyNumberFormat="1" applyFont="1" applyFill="1" applyBorder="1" applyAlignment="1">
      <alignment horizontal="center" vertical="center"/>
    </xf>
    <xf numFmtId="202" fontId="18" fillId="35" borderId="19" xfId="0" applyNumberFormat="1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2" fontId="31" fillId="35" borderId="19" xfId="0" applyNumberFormat="1" applyFont="1" applyFill="1" applyBorder="1" applyAlignment="1">
      <alignment horizontal="center" vertical="center"/>
    </xf>
    <xf numFmtId="0" fontId="151" fillId="0" borderId="0" xfId="0" applyFont="1" applyBorder="1" applyAlignment="1">
      <alignment horizontal="center" vertical="top" wrapText="1"/>
    </xf>
    <xf numFmtId="0" fontId="151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3" fontId="11" fillId="35" borderId="12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37" fillId="0" borderId="2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183" fontId="37" fillId="0" borderId="20" xfId="0" applyNumberFormat="1" applyFont="1" applyBorder="1" applyAlignment="1">
      <alignment horizontal="center"/>
    </xf>
    <xf numFmtId="183" fontId="37" fillId="0" borderId="19" xfId="0" applyNumberFormat="1" applyFont="1" applyBorder="1" applyAlignment="1">
      <alignment horizontal="center" textRotation="90"/>
    </xf>
    <xf numFmtId="0" fontId="37" fillId="0" borderId="19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 vertical="center"/>
    </xf>
    <xf numFmtId="183" fontId="37" fillId="38" borderId="20" xfId="0" applyNumberFormat="1" applyFont="1" applyFill="1" applyBorder="1" applyAlignment="1">
      <alignment horizontal="center"/>
    </xf>
    <xf numFmtId="0" fontId="37" fillId="38" borderId="2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textRotation="90"/>
    </xf>
    <xf numFmtId="183" fontId="37" fillId="38" borderId="19" xfId="0" applyNumberFormat="1" applyFont="1" applyFill="1" applyBorder="1" applyAlignment="1">
      <alignment horizontal="center"/>
    </xf>
    <xf numFmtId="0" fontId="37" fillId="38" borderId="19" xfId="0" applyFont="1" applyFill="1" applyBorder="1" applyAlignment="1">
      <alignment horizontal="center"/>
    </xf>
    <xf numFmtId="183" fontId="37" fillId="0" borderId="19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0" borderId="19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0" fontId="37" fillId="0" borderId="19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/>
    </xf>
    <xf numFmtId="0" fontId="11" fillId="0" borderId="19" xfId="0" applyFont="1" applyBorder="1" applyAlignment="1">
      <alignment horizontal="center" vertical="center" textRotation="90"/>
    </xf>
    <xf numFmtId="0" fontId="37" fillId="4" borderId="19" xfId="0" applyFont="1" applyFill="1" applyBorder="1" applyAlignment="1">
      <alignment horizontal="center" vertical="center" textRotation="90"/>
    </xf>
    <xf numFmtId="0" fontId="37" fillId="40" borderId="16" xfId="0" applyFont="1" applyFill="1" applyBorder="1" applyAlignment="1">
      <alignment horizontal="center" vertical="center" textRotation="90"/>
    </xf>
    <xf numFmtId="0" fontId="37" fillId="40" borderId="21" xfId="0" applyFont="1" applyFill="1" applyBorder="1" applyAlignment="1">
      <alignment horizontal="center" vertical="center" textRotation="90"/>
    </xf>
    <xf numFmtId="0" fontId="37" fillId="40" borderId="14" xfId="0" applyFont="1" applyFill="1" applyBorder="1" applyAlignment="1">
      <alignment horizontal="center" vertical="center" textRotation="90"/>
    </xf>
    <xf numFmtId="0" fontId="37" fillId="40" borderId="10" xfId="0" applyFont="1" applyFill="1" applyBorder="1" applyAlignment="1">
      <alignment horizontal="center" vertical="center" textRotation="90"/>
    </xf>
    <xf numFmtId="0" fontId="37" fillId="40" borderId="15" xfId="0" applyFont="1" applyFill="1" applyBorder="1" applyAlignment="1">
      <alignment horizontal="center" vertical="center" textRotation="90"/>
    </xf>
    <xf numFmtId="0" fontId="37" fillId="40" borderId="29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15" fillId="40" borderId="16" xfId="0" applyFont="1" applyFill="1" applyBorder="1" applyAlignment="1">
      <alignment horizontal="center" vertical="center" textRotation="90"/>
    </xf>
    <xf numFmtId="0" fontId="15" fillId="40" borderId="21" xfId="0" applyFont="1" applyFill="1" applyBorder="1" applyAlignment="1">
      <alignment horizontal="center" vertical="center" textRotation="90"/>
    </xf>
    <xf numFmtId="0" fontId="15" fillId="40" borderId="14" xfId="0" applyFont="1" applyFill="1" applyBorder="1" applyAlignment="1">
      <alignment horizontal="center" vertical="center" textRotation="90"/>
    </xf>
    <xf numFmtId="0" fontId="15" fillId="40" borderId="10" xfId="0" applyFont="1" applyFill="1" applyBorder="1" applyAlignment="1">
      <alignment horizontal="center" vertical="center" textRotation="90"/>
    </xf>
    <xf numFmtId="0" fontId="15" fillId="40" borderId="15" xfId="0" applyFont="1" applyFill="1" applyBorder="1" applyAlignment="1">
      <alignment horizontal="center" vertical="center" textRotation="90"/>
    </xf>
    <xf numFmtId="0" fontId="15" fillId="40" borderId="29" xfId="0" applyFont="1" applyFill="1" applyBorder="1" applyAlignment="1">
      <alignment horizontal="center" vertical="center" textRotation="90"/>
    </xf>
    <xf numFmtId="1" fontId="15" fillId="40" borderId="16" xfId="0" applyNumberFormat="1" applyFont="1" applyFill="1" applyBorder="1" applyAlignment="1">
      <alignment horizontal="center" vertical="center" textRotation="90"/>
    </xf>
    <xf numFmtId="0" fontId="37" fillId="40" borderId="19" xfId="0" applyFont="1" applyFill="1" applyBorder="1" applyAlignment="1">
      <alignment horizontal="center" vertical="center" textRotation="90"/>
    </xf>
    <xf numFmtId="187" fontId="37" fillId="0" borderId="19" xfId="59" applyNumberFormat="1" applyFont="1" applyBorder="1" applyAlignment="1">
      <alignment horizontal="center" vertical="center" textRotation="90"/>
    </xf>
    <xf numFmtId="1" fontId="37" fillId="0" borderId="19" xfId="0" applyNumberFormat="1" applyFont="1" applyBorder="1" applyAlignment="1">
      <alignment horizontal="center" vertical="center" textRotation="90"/>
    </xf>
    <xf numFmtId="0" fontId="41" fillId="38" borderId="0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9" fontId="12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55" fillId="0" borderId="19" xfId="0" applyFont="1" applyBorder="1" applyAlignment="1">
      <alignment horizontal="center" vertical="center" wrapText="1"/>
    </xf>
    <xf numFmtId="0" fontId="131" fillId="0" borderId="19" xfId="0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 textRotation="90"/>
    </xf>
    <xf numFmtId="0" fontId="37" fillId="0" borderId="2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 textRotation="90"/>
    </xf>
    <xf numFmtId="0" fontId="37" fillId="0" borderId="15" xfId="0" applyFont="1" applyBorder="1" applyAlignment="1">
      <alignment horizontal="center" vertical="center" textRotation="90"/>
    </xf>
    <xf numFmtId="0" fontId="37" fillId="0" borderId="29" xfId="0" applyFont="1" applyBorder="1" applyAlignment="1">
      <alignment horizontal="center" vertical="center" textRotation="90"/>
    </xf>
    <xf numFmtId="0" fontId="15" fillId="2" borderId="19" xfId="0" applyFont="1" applyFill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wrapText="1"/>
    </xf>
    <xf numFmtId="183" fontId="37" fillId="0" borderId="23" xfId="0" applyNumberFormat="1" applyFont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10" fillId="0" borderId="19" xfId="0" applyFont="1" applyBorder="1" applyAlignment="1">
      <alignment horizontal="center" wrapText="1"/>
    </xf>
    <xf numFmtId="187" fontId="15" fillId="0" borderId="19" xfId="0" applyNumberFormat="1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wrapText="1"/>
    </xf>
    <xf numFmtId="1" fontId="15" fillId="0" borderId="19" xfId="0" applyNumberFormat="1" applyFont="1" applyBorder="1" applyAlignment="1">
      <alignment horizontal="center" vertical="center" textRotation="90"/>
    </xf>
    <xf numFmtId="10" fontId="15" fillId="0" borderId="19" xfId="0" applyNumberFormat="1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/>
    </xf>
    <xf numFmtId="0" fontId="156" fillId="0" borderId="19" xfId="0" applyFont="1" applyBorder="1" applyAlignment="1">
      <alignment horizontal="center" vertical="center" wrapText="1"/>
    </xf>
    <xf numFmtId="0" fontId="60" fillId="38" borderId="20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60" fillId="38" borderId="23" xfId="0" applyFont="1" applyFill="1" applyBorder="1" applyAlignment="1">
      <alignment horizontal="center"/>
    </xf>
    <xf numFmtId="0" fontId="148" fillId="46" borderId="19" xfId="0" applyFont="1" applyFill="1" applyBorder="1" applyAlignment="1">
      <alignment horizontal="center"/>
    </xf>
    <xf numFmtId="0" fontId="157" fillId="0" borderId="19" xfId="0" applyFont="1" applyBorder="1" applyAlignment="1">
      <alignment horizontal="center" wrapText="1"/>
    </xf>
    <xf numFmtId="0" fontId="157" fillId="0" borderId="19" xfId="0" applyFont="1" applyBorder="1" applyAlignment="1">
      <alignment horizontal="center"/>
    </xf>
    <xf numFmtId="0" fontId="124" fillId="0" borderId="19" xfId="0" applyFont="1" applyBorder="1" applyAlignment="1">
      <alignment horizontal="center" vertical="center" wrapText="1"/>
    </xf>
    <xf numFmtId="0" fontId="158" fillId="0" borderId="19" xfId="0" applyFont="1" applyBorder="1" applyAlignment="1">
      <alignment horizontal="center" vertical="center" wrapText="1"/>
    </xf>
    <xf numFmtId="0" fontId="149" fillId="0" borderId="19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wrapText="1"/>
    </xf>
    <xf numFmtId="0" fontId="123" fillId="13" borderId="19" xfId="0" applyFont="1" applyFill="1" applyBorder="1" applyAlignment="1">
      <alignment horizontal="center" vertical="center" wrapText="1"/>
    </xf>
    <xf numFmtId="0" fontId="123" fillId="0" borderId="19" xfId="0" applyNumberFormat="1" applyFont="1" applyBorder="1" applyAlignment="1">
      <alignment horizontal="center" vertical="center" wrapText="1"/>
    </xf>
    <xf numFmtId="0" fontId="123" fillId="46" borderId="19" xfId="0" applyFont="1" applyFill="1" applyBorder="1" applyAlignment="1">
      <alignment horizontal="center" vertical="center"/>
    </xf>
    <xf numFmtId="0" fontId="123" fillId="40" borderId="19" xfId="0" applyFont="1" applyFill="1" applyBorder="1" applyAlignment="1">
      <alignment horizontal="center" vertical="center" wrapText="1"/>
    </xf>
    <xf numFmtId="0" fontId="123" fillId="40" borderId="19" xfId="0" applyNumberFormat="1" applyFont="1" applyFill="1" applyBorder="1" applyAlignment="1">
      <alignment horizontal="center" vertical="center" wrapText="1"/>
    </xf>
    <xf numFmtId="183" fontId="10" fillId="0" borderId="19" xfId="0" applyNumberFormat="1" applyFont="1" applyBorder="1" applyAlignment="1">
      <alignment horizontal="center" vertical="center" wrapText="1"/>
    </xf>
    <xf numFmtId="183" fontId="10" fillId="0" borderId="19" xfId="0" applyNumberFormat="1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123" fillId="13" borderId="19" xfId="0" applyFont="1" applyFill="1" applyBorder="1" applyAlignment="1">
      <alignment horizontal="center" vertical="center"/>
    </xf>
    <xf numFmtId="0" fontId="160" fillId="0" borderId="19" xfId="0" applyFont="1" applyBorder="1" applyAlignment="1">
      <alignment vertical="center"/>
    </xf>
    <xf numFmtId="0" fontId="145" fillId="46" borderId="19" xfId="0" applyFont="1" applyFill="1" applyBorder="1" applyAlignment="1">
      <alignment horizontal="center" vertical="center"/>
    </xf>
    <xf numFmtId="0" fontId="123" fillId="46" borderId="19" xfId="0" applyFont="1" applyFill="1" applyBorder="1" applyAlignment="1">
      <alignment horizontal="center"/>
    </xf>
    <xf numFmtId="0" fontId="147" fillId="13" borderId="19" xfId="0" applyFont="1" applyFill="1" applyBorder="1" applyAlignment="1">
      <alignment horizontal="center" vertical="center"/>
    </xf>
    <xf numFmtId="0" fontId="147" fillId="46" borderId="19" xfId="0" applyFont="1" applyFill="1" applyBorder="1" applyAlignment="1">
      <alignment horizontal="center" vertical="center"/>
    </xf>
    <xf numFmtId="0" fontId="145" fillId="0" borderId="19" xfId="0" applyFont="1" applyBorder="1" applyAlignment="1">
      <alignment horizontal="center" vertical="center" wrapText="1"/>
    </xf>
    <xf numFmtId="0" fontId="145" fillId="0" borderId="19" xfId="0" applyFont="1" applyBorder="1" applyAlignment="1">
      <alignment horizontal="center" vertical="center"/>
    </xf>
    <xf numFmtId="0" fontId="147" fillId="0" borderId="19" xfId="0" applyFont="1" applyBorder="1" applyAlignment="1">
      <alignment horizontal="center"/>
    </xf>
    <xf numFmtId="0" fontId="145" fillId="40" borderId="19" xfId="0" applyFont="1" applyFill="1" applyBorder="1" applyAlignment="1">
      <alignment horizontal="center" vertical="center" wrapText="1"/>
    </xf>
    <xf numFmtId="0" fontId="123" fillId="38" borderId="19" xfId="0" applyFont="1" applyFill="1" applyBorder="1" applyAlignment="1">
      <alignment horizontal="center"/>
    </xf>
    <xf numFmtId="0" fontId="124" fillId="0" borderId="19" xfId="0" applyFont="1" applyBorder="1" applyAlignment="1">
      <alignment horizontal="center"/>
    </xf>
    <xf numFmtId="0" fontId="123" fillId="37" borderId="19" xfId="0" applyFont="1" applyFill="1" applyBorder="1" applyAlignment="1">
      <alignment horizontal="center"/>
    </xf>
    <xf numFmtId="0" fontId="123" fillId="12" borderId="19" xfId="0" applyFont="1" applyFill="1" applyBorder="1" applyAlignment="1">
      <alignment horizontal="center"/>
    </xf>
    <xf numFmtId="0" fontId="123" fillId="13" borderId="19" xfId="0" applyFont="1" applyFill="1" applyBorder="1" applyAlignment="1">
      <alignment horizontal="center"/>
    </xf>
    <xf numFmtId="1" fontId="147" fillId="0" borderId="19" xfId="0" applyNumberFormat="1" applyFont="1" applyBorder="1" applyAlignment="1">
      <alignment horizontal="center" vertical="center"/>
    </xf>
    <xf numFmtId="0" fontId="145" fillId="13" borderId="19" xfId="0" applyFont="1" applyFill="1" applyBorder="1" applyAlignment="1">
      <alignment horizontal="center"/>
    </xf>
    <xf numFmtId="0" fontId="149" fillId="0" borderId="19" xfId="0" applyFont="1" applyBorder="1" applyAlignment="1">
      <alignment horizontal="center"/>
    </xf>
    <xf numFmtId="0" fontId="123" fillId="25" borderId="19" xfId="0" applyFont="1" applyFill="1" applyBorder="1" applyAlignment="1">
      <alignment horizontal="center"/>
    </xf>
    <xf numFmtId="0" fontId="123" fillId="21" borderId="19" xfId="0" applyFont="1" applyFill="1" applyBorder="1" applyAlignment="1">
      <alignment horizontal="center"/>
    </xf>
    <xf numFmtId="0" fontId="161" fillId="40" borderId="19" xfId="0" applyFont="1" applyFill="1" applyBorder="1" applyAlignment="1">
      <alignment horizontal="center"/>
    </xf>
    <xf numFmtId="0" fontId="149" fillId="40" borderId="19" xfId="0" applyFont="1" applyFill="1" applyBorder="1" applyAlignment="1">
      <alignment horizontal="center"/>
    </xf>
    <xf numFmtId="1" fontId="124" fillId="0" borderId="19" xfId="0" applyNumberFormat="1" applyFont="1" applyBorder="1" applyAlignment="1">
      <alignment horizontal="center"/>
    </xf>
    <xf numFmtId="1" fontId="123" fillId="0" borderId="19" xfId="0" applyNumberFormat="1" applyFont="1" applyBorder="1" applyAlignment="1">
      <alignment horizontal="center"/>
    </xf>
    <xf numFmtId="0" fontId="147" fillId="46" borderId="19" xfId="0" applyFont="1" applyFill="1" applyBorder="1" applyAlignment="1">
      <alignment horizontal="center"/>
    </xf>
    <xf numFmtId="0" fontId="123" fillId="40" borderId="19" xfId="0" applyFont="1" applyFill="1" applyBorder="1" applyAlignment="1">
      <alignment horizontal="center"/>
    </xf>
    <xf numFmtId="0" fontId="148" fillId="46" borderId="20" xfId="0" applyFont="1" applyFill="1" applyBorder="1" applyAlignment="1">
      <alignment horizontal="center"/>
    </xf>
    <xf numFmtId="0" fontId="148" fillId="46" borderId="17" xfId="0" applyFont="1" applyFill="1" applyBorder="1" applyAlignment="1">
      <alignment horizontal="center"/>
    </xf>
    <xf numFmtId="0" fontId="148" fillId="46" borderId="23" xfId="0" applyFont="1" applyFill="1" applyBorder="1" applyAlignment="1">
      <alignment horizontal="center"/>
    </xf>
    <xf numFmtId="0" fontId="10" fillId="13" borderId="19" xfId="0" applyFont="1" applyFill="1" applyBorder="1" applyAlignment="1">
      <alignment/>
    </xf>
    <xf numFmtId="0" fontId="147" fillId="13" borderId="19" xfId="0" applyFont="1" applyFill="1" applyBorder="1" applyAlignment="1">
      <alignment horizontal="center"/>
    </xf>
    <xf numFmtId="0" fontId="146" fillId="0" borderId="19" xfId="0" applyFont="1" applyBorder="1" applyAlignment="1">
      <alignment horizontal="center" vertical="center"/>
    </xf>
    <xf numFmtId="0" fontId="145" fillId="0" borderId="19" xfId="0" applyFont="1" applyBorder="1" applyAlignment="1">
      <alignment horizontal="center"/>
    </xf>
    <xf numFmtId="0" fontId="123" fillId="17" borderId="19" xfId="0" applyFont="1" applyFill="1" applyBorder="1" applyAlignment="1">
      <alignment horizontal="center"/>
    </xf>
    <xf numFmtId="0" fontId="149" fillId="40" borderId="19" xfId="0" applyFont="1" applyFill="1" applyBorder="1" applyAlignment="1">
      <alignment horizontal="center" vertical="center"/>
    </xf>
    <xf numFmtId="0" fontId="123" fillId="46" borderId="19" xfId="0" applyFont="1" applyFill="1" applyBorder="1" applyAlignment="1">
      <alignment vertical="center"/>
    </xf>
    <xf numFmtId="0" fontId="123" fillId="42" borderId="19" xfId="0" applyFont="1" applyFill="1" applyBorder="1" applyAlignment="1">
      <alignment horizontal="center"/>
    </xf>
    <xf numFmtId="0" fontId="124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horizontal="center" textRotation="90"/>
    </xf>
    <xf numFmtId="0" fontId="11" fillId="33" borderId="12" xfId="0" applyFont="1" applyFill="1" applyBorder="1" applyAlignment="1">
      <alignment horizontal="center" textRotation="90"/>
    </xf>
    <xf numFmtId="0" fontId="11" fillId="33" borderId="13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184" fontId="15" fillId="33" borderId="12" xfId="0" applyNumberFormat="1" applyFont="1" applyFill="1" applyBorder="1" applyAlignment="1">
      <alignment horizontal="center" vertical="center" textRotation="90"/>
    </xf>
    <xf numFmtId="184" fontId="15" fillId="33" borderId="11" xfId="0" applyNumberFormat="1" applyFont="1" applyFill="1" applyBorder="1" applyAlignment="1">
      <alignment horizontal="center" vertical="center" textRotation="90"/>
    </xf>
    <xf numFmtId="184" fontId="15" fillId="33" borderId="13" xfId="0" applyNumberFormat="1" applyFont="1" applyFill="1" applyBorder="1" applyAlignment="1">
      <alignment horizontal="center" vertical="center" textRotation="90"/>
    </xf>
    <xf numFmtId="184" fontId="15" fillId="33" borderId="12" xfId="0" applyNumberFormat="1" applyFont="1" applyFill="1" applyBorder="1" applyAlignment="1">
      <alignment horizontal="center" textRotation="90"/>
    </xf>
    <xf numFmtId="184" fontId="15" fillId="33" borderId="11" xfId="0" applyNumberFormat="1" applyFont="1" applyFill="1" applyBorder="1" applyAlignment="1">
      <alignment horizontal="center" textRotation="90"/>
    </xf>
    <xf numFmtId="184" fontId="15" fillId="33" borderId="13" xfId="0" applyNumberFormat="1" applyFont="1" applyFill="1" applyBorder="1" applyAlignment="1">
      <alignment horizontal="center" textRotation="90"/>
    </xf>
    <xf numFmtId="184" fontId="15" fillId="0" borderId="12" xfId="0" applyNumberFormat="1" applyFont="1" applyBorder="1" applyAlignment="1">
      <alignment horizontal="center" textRotation="90"/>
    </xf>
    <xf numFmtId="184" fontId="15" fillId="0" borderId="11" xfId="0" applyNumberFormat="1" applyFont="1" applyBorder="1" applyAlignment="1">
      <alignment horizontal="center" textRotation="90"/>
    </xf>
    <xf numFmtId="184" fontId="15" fillId="0" borderId="13" xfId="0" applyNumberFormat="1" applyFont="1" applyBorder="1" applyAlignment="1">
      <alignment horizontal="center" textRotation="90"/>
    </xf>
    <xf numFmtId="0" fontId="31" fillId="33" borderId="12" xfId="0" applyFont="1" applyFill="1" applyBorder="1" applyAlignment="1">
      <alignment horizontal="center" textRotation="90"/>
    </xf>
    <xf numFmtId="0" fontId="31" fillId="33" borderId="13" xfId="0" applyFont="1" applyFill="1" applyBorder="1" applyAlignment="1">
      <alignment horizontal="center" textRotation="90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180"/>
    </xf>
    <xf numFmtId="0" fontId="8" fillId="0" borderId="11" xfId="0" applyFont="1" applyBorder="1" applyAlignment="1">
      <alignment horizontal="center" vertical="center" textRotation="180"/>
    </xf>
    <xf numFmtId="0" fontId="8" fillId="0" borderId="13" xfId="0" applyFont="1" applyBorder="1" applyAlignment="1">
      <alignment horizontal="center" vertical="center" textRotation="180"/>
    </xf>
    <xf numFmtId="0" fontId="8" fillId="0" borderId="12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0" borderId="13" xfId="0" applyFont="1" applyBorder="1" applyAlignment="1">
      <alignment horizontal="center" vertical="center" textRotation="180" wrapText="1"/>
    </xf>
    <xf numFmtId="0" fontId="31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9" fillId="0" borderId="0" xfId="0" applyFont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76200</xdr:colOff>
      <xdr:row>43</xdr:row>
      <xdr:rowOff>152400</xdr:rowOff>
    </xdr:from>
    <xdr:ext cx="1276350" cy="266700"/>
    <xdr:sp>
      <xdr:nvSpPr>
        <xdr:cNvPr id="1" name="TextBox 2"/>
        <xdr:cNvSpPr txBox="1">
          <a:spLocks noChangeArrowheads="1"/>
        </xdr:cNvSpPr>
      </xdr:nvSpPr>
      <xdr:spPr>
        <a:xfrm rot="19398728">
          <a:off x="5257800" y="9420225"/>
          <a:ext cx="1276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7</xdr:col>
      <xdr:colOff>257175</xdr:colOff>
      <xdr:row>58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9810750"/>
          <a:ext cx="2390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(‡gvt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kIKvZ Avjx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Awdm mnKvix Kvg Kw¤úDUvi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Acv‡iUi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hye Dbœqb Awa`ßi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‡`envUv,mvZÿxiv </a:t>
          </a:r>
          <a:r>
            <a:rPr lang="en-US" cap="none" sz="15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|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20</xdr:col>
      <xdr:colOff>257175</xdr:colOff>
      <xdr:row>58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19625" y="9810750"/>
          <a:ext cx="22288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(mÄxe Kzgvi `vk)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Dc‡Rjv hye Dbœqb Kg©KZ©v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hye Dbœqb Awa`ßi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‡`envUv,mvZÿxiv </a:t>
          </a:r>
          <a:r>
            <a:rPr lang="en-US" cap="none" sz="15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|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A414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8.57421875" style="0" customWidth="1"/>
    <col min="2" max="2" width="9.140625" style="0" hidden="1" customWidth="1"/>
    <col min="3" max="3" width="11.7109375" style="0" customWidth="1"/>
    <col min="4" max="4" width="10.140625" style="0" customWidth="1"/>
    <col min="5" max="5" width="9.28125" style="0" customWidth="1"/>
    <col min="6" max="6" width="0" style="0" hidden="1" customWidth="1"/>
    <col min="7" max="7" width="11.140625" style="0" customWidth="1"/>
    <col min="8" max="8" width="9.421875" style="0" customWidth="1"/>
    <col min="9" max="9" width="12.00390625" style="0" customWidth="1"/>
    <col min="10" max="10" width="0.13671875" style="0" customWidth="1"/>
    <col min="11" max="11" width="11.421875" style="0" customWidth="1"/>
    <col min="12" max="12" width="10.00390625" style="0" customWidth="1"/>
    <col min="13" max="13" width="0" style="0" hidden="1" customWidth="1"/>
    <col min="14" max="14" width="9.28125" style="0" customWidth="1"/>
    <col min="15" max="15" width="9.140625" style="0" customWidth="1"/>
    <col min="16" max="16" width="8.8515625" style="0" customWidth="1"/>
    <col min="17" max="17" width="9.28125" style="0" customWidth="1"/>
    <col min="18" max="18" width="8.00390625" style="0" customWidth="1"/>
    <col min="19" max="19" width="11.57421875" style="0" customWidth="1"/>
    <col min="20" max="20" width="5.140625" style="0" customWidth="1"/>
    <col min="21" max="21" width="5.421875" style="0" customWidth="1"/>
    <col min="22" max="22" width="5.7109375" style="0" customWidth="1"/>
  </cols>
  <sheetData>
    <row r="1" spans="1:21" ht="19.5">
      <c r="A1" s="1038" t="s">
        <v>11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</row>
    <row r="2" spans="1:21" ht="23.25" customHeight="1">
      <c r="A2" s="1039" t="s">
        <v>12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</row>
    <row r="3" spans="1:21" ht="19.5">
      <c r="A3" s="1039" t="s">
        <v>777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</row>
    <row r="4" spans="1:21" ht="24.75" customHeight="1">
      <c r="A4" s="1040" t="s">
        <v>281</v>
      </c>
      <c r="B4" s="1040"/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</row>
    <row r="5" spans="1:21" ht="32.25" customHeight="1">
      <c r="A5" s="1043" t="s">
        <v>934</v>
      </c>
      <c r="B5" s="1043"/>
      <c r="C5" s="1043"/>
      <c r="D5" s="1043"/>
      <c r="E5" s="1043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25"/>
      <c r="U5" s="25"/>
    </row>
    <row r="6" spans="1:27" ht="12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5.75">
      <c r="A7" s="17" t="s">
        <v>282</v>
      </c>
      <c r="B7" s="43"/>
      <c r="C7" s="17" t="s">
        <v>20</v>
      </c>
      <c r="D7" s="1032" t="s">
        <v>283</v>
      </c>
      <c r="E7" s="1032"/>
      <c r="F7" s="1032"/>
      <c r="G7" s="1032"/>
      <c r="H7" s="1033"/>
      <c r="I7" s="123" t="s">
        <v>5</v>
      </c>
      <c r="J7" s="12"/>
      <c r="K7" s="1031" t="s">
        <v>284</v>
      </c>
      <c r="L7" s="1032"/>
      <c r="M7" s="1032"/>
      <c r="N7" s="1032"/>
      <c r="O7" s="1032"/>
      <c r="P7" s="1032"/>
      <c r="Q7" s="1032"/>
      <c r="R7" s="1033"/>
      <c r="S7" s="1041" t="s">
        <v>5</v>
      </c>
      <c r="T7" s="34"/>
      <c r="U7" s="34"/>
      <c r="V7" s="34"/>
      <c r="W7" s="34"/>
      <c r="X7" s="34"/>
      <c r="Y7" s="34"/>
      <c r="Z7" s="34"/>
      <c r="AA7" s="34"/>
    </row>
    <row r="8" spans="1:27" ht="14.25">
      <c r="A8" s="15" t="s">
        <v>0</v>
      </c>
      <c r="B8" s="33"/>
      <c r="C8" s="15" t="s">
        <v>14</v>
      </c>
      <c r="D8" s="17" t="s">
        <v>1</v>
      </c>
      <c r="E8" s="38" t="s">
        <v>22</v>
      </c>
      <c r="F8" s="852"/>
      <c r="G8" s="1034" t="s">
        <v>4</v>
      </c>
      <c r="H8" s="1035"/>
      <c r="I8" s="1037"/>
      <c r="J8" s="12"/>
      <c r="K8" s="17" t="s">
        <v>1</v>
      </c>
      <c r="L8" s="38" t="s">
        <v>161</v>
      </c>
      <c r="M8" s="35"/>
      <c r="N8" s="32" t="s">
        <v>285</v>
      </c>
      <c r="O8" s="32" t="s">
        <v>286</v>
      </c>
      <c r="P8" s="32" t="s">
        <v>287</v>
      </c>
      <c r="Q8" s="1036" t="s">
        <v>4</v>
      </c>
      <c r="R8" s="1036"/>
      <c r="S8" s="1041"/>
      <c r="T8" s="34"/>
      <c r="U8" s="34"/>
      <c r="V8" s="34"/>
      <c r="W8" s="34"/>
      <c r="X8" s="34"/>
      <c r="Y8" s="34"/>
      <c r="Z8" s="34"/>
      <c r="AA8" s="34"/>
    </row>
    <row r="9" spans="1:27" ht="13.5" customHeight="1">
      <c r="A9" s="18"/>
      <c r="B9" s="33"/>
      <c r="C9" s="16"/>
      <c r="D9" s="16"/>
      <c r="E9" s="122">
        <v>0.16</v>
      </c>
      <c r="F9" s="122"/>
      <c r="G9" s="122">
        <v>0.05</v>
      </c>
      <c r="H9" s="17" t="s">
        <v>163</v>
      </c>
      <c r="I9" s="1037"/>
      <c r="J9" s="12"/>
      <c r="K9" s="16"/>
      <c r="L9" s="212">
        <v>0.16</v>
      </c>
      <c r="M9" s="853"/>
      <c r="N9" s="853">
        <v>0.02</v>
      </c>
      <c r="O9" s="853">
        <v>0.01</v>
      </c>
      <c r="P9" s="853">
        <v>0.01</v>
      </c>
      <c r="Q9" s="853">
        <v>0.05</v>
      </c>
      <c r="R9" s="32" t="s">
        <v>163</v>
      </c>
      <c r="S9" s="1041"/>
      <c r="T9" s="34"/>
      <c r="U9" s="34"/>
      <c r="V9" s="34"/>
      <c r="W9" s="34"/>
      <c r="X9" s="34"/>
      <c r="Y9" s="34"/>
      <c r="Z9" s="34"/>
      <c r="AA9" s="34"/>
    </row>
    <row r="10" spans="1:27" ht="13.5" customHeight="1">
      <c r="A10" s="32"/>
      <c r="B10" s="137"/>
      <c r="C10" s="32"/>
      <c r="D10" s="32"/>
      <c r="E10" s="32"/>
      <c r="F10" s="32"/>
      <c r="G10" s="32"/>
      <c r="H10" s="213"/>
      <c r="I10" s="32"/>
      <c r="J10" s="137"/>
      <c r="K10" s="210">
        <v>4275</v>
      </c>
      <c r="L10" s="211">
        <v>4277</v>
      </c>
      <c r="M10" s="210"/>
      <c r="N10" s="210">
        <v>4278</v>
      </c>
      <c r="O10" s="210">
        <v>4279</v>
      </c>
      <c r="P10" s="210">
        <v>4280</v>
      </c>
      <c r="Q10" s="211">
        <v>4276</v>
      </c>
      <c r="R10" s="211">
        <v>4281</v>
      </c>
      <c r="S10" s="32"/>
      <c r="T10" s="119"/>
      <c r="U10" s="34"/>
      <c r="V10" s="34"/>
      <c r="W10" s="34"/>
      <c r="X10" s="34"/>
      <c r="Y10" s="34"/>
      <c r="Z10" s="34"/>
      <c r="AA10" s="34"/>
    </row>
    <row r="11" spans="1:27" ht="14.25">
      <c r="A11" s="39"/>
      <c r="B11" s="39"/>
      <c r="C11" s="919">
        <v>41521</v>
      </c>
      <c r="D11" s="39">
        <f>K11</f>
        <v>21200</v>
      </c>
      <c r="E11" s="39">
        <f>L11+N11+O11+P11</f>
        <v>2333</v>
      </c>
      <c r="F11" s="39"/>
      <c r="G11" s="39"/>
      <c r="H11" s="39">
        <f>R11</f>
        <v>358</v>
      </c>
      <c r="I11" s="682"/>
      <c r="J11" s="102"/>
      <c r="K11" s="39">
        <v>21200</v>
      </c>
      <c r="L11" s="39">
        <v>1405</v>
      </c>
      <c r="M11" s="39"/>
      <c r="N11" s="39">
        <v>464</v>
      </c>
      <c r="O11" s="39">
        <v>232</v>
      </c>
      <c r="P11" s="39">
        <v>232</v>
      </c>
      <c r="Q11" s="39"/>
      <c r="R11" s="39">
        <v>358</v>
      </c>
      <c r="S11" s="682">
        <f aca="true" t="shared" si="0" ref="S11:S20">K11+L11+N11+O11+P11+Q11+R11</f>
        <v>23891</v>
      </c>
      <c r="T11" s="119"/>
      <c r="U11" s="34"/>
      <c r="V11" s="34"/>
      <c r="W11" s="34"/>
      <c r="X11" s="34"/>
      <c r="Y11" s="34"/>
      <c r="Z11" s="34"/>
      <c r="AA11" s="34"/>
    </row>
    <row r="12" spans="1:27" ht="14.25">
      <c r="A12" s="39"/>
      <c r="B12" s="39"/>
      <c r="C12" s="919">
        <v>41526</v>
      </c>
      <c r="D12" s="39">
        <f aca="true" t="shared" si="1" ref="D12:D24">K12</f>
        <v>37500</v>
      </c>
      <c r="E12" s="39">
        <f aca="true" t="shared" si="2" ref="E12:E24">L12+N12+O12+P12</f>
        <v>4847</v>
      </c>
      <c r="F12" s="39"/>
      <c r="G12" s="39"/>
      <c r="H12" s="39">
        <f aca="true" t="shared" si="3" ref="H12:H24">R12</f>
        <v>1439</v>
      </c>
      <c r="I12" s="682"/>
      <c r="J12" s="102"/>
      <c r="K12" s="39">
        <v>37500</v>
      </c>
      <c r="L12" s="39">
        <v>2935</v>
      </c>
      <c r="M12" s="39"/>
      <c r="N12" s="39">
        <v>956</v>
      </c>
      <c r="O12" s="39">
        <v>478</v>
      </c>
      <c r="P12" s="39">
        <v>478</v>
      </c>
      <c r="Q12" s="39"/>
      <c r="R12" s="39">
        <v>1439</v>
      </c>
      <c r="S12" s="682">
        <f t="shared" si="0"/>
        <v>43786</v>
      </c>
      <c r="T12" s="119"/>
      <c r="U12" s="34"/>
      <c r="V12" s="34"/>
      <c r="W12" s="34"/>
      <c r="X12" s="34"/>
      <c r="Y12" s="34"/>
      <c r="Z12" s="34"/>
      <c r="AA12" s="34"/>
    </row>
    <row r="13" spans="1:27" ht="14.25">
      <c r="A13" s="39"/>
      <c r="B13" s="39"/>
      <c r="C13" s="919">
        <v>41527</v>
      </c>
      <c r="D13" s="39">
        <f t="shared" si="1"/>
        <v>33750</v>
      </c>
      <c r="E13" s="39">
        <f t="shared" si="2"/>
        <v>4830</v>
      </c>
      <c r="F13" s="39"/>
      <c r="G13" s="39"/>
      <c r="H13" s="39">
        <f t="shared" si="3"/>
        <v>752</v>
      </c>
      <c r="I13" s="682"/>
      <c r="J13" s="102"/>
      <c r="K13" s="39">
        <v>33750</v>
      </c>
      <c r="L13" s="39">
        <v>2906</v>
      </c>
      <c r="M13" s="39"/>
      <c r="N13" s="39">
        <v>962</v>
      </c>
      <c r="O13" s="39">
        <v>481</v>
      </c>
      <c r="P13" s="39">
        <v>481</v>
      </c>
      <c r="Q13" s="39"/>
      <c r="R13" s="39">
        <v>752</v>
      </c>
      <c r="S13" s="682">
        <f t="shared" si="0"/>
        <v>39332</v>
      </c>
      <c r="T13" s="119"/>
      <c r="U13" s="34"/>
      <c r="V13" s="34"/>
      <c r="W13" s="34"/>
      <c r="X13" s="34"/>
      <c r="Y13" s="34"/>
      <c r="Z13" s="34"/>
      <c r="AA13" s="34"/>
    </row>
    <row r="14" spans="1:27" ht="14.25">
      <c r="A14" s="39"/>
      <c r="B14" s="39"/>
      <c r="C14" s="919">
        <v>41528</v>
      </c>
      <c r="D14" s="39">
        <f t="shared" si="1"/>
        <v>10750</v>
      </c>
      <c r="E14" s="39">
        <f t="shared" si="2"/>
        <v>1063</v>
      </c>
      <c r="F14" s="39"/>
      <c r="G14" s="39"/>
      <c r="H14" s="39">
        <f t="shared" si="3"/>
        <v>1037</v>
      </c>
      <c r="I14" s="682"/>
      <c r="J14" s="102"/>
      <c r="K14" s="39">
        <v>10750</v>
      </c>
      <c r="L14" s="39">
        <v>643</v>
      </c>
      <c r="M14" s="39"/>
      <c r="N14" s="39">
        <v>210</v>
      </c>
      <c r="O14" s="39">
        <v>105</v>
      </c>
      <c r="P14" s="39">
        <v>105</v>
      </c>
      <c r="Q14" s="39"/>
      <c r="R14" s="39">
        <v>1037</v>
      </c>
      <c r="S14" s="682">
        <f t="shared" si="0"/>
        <v>12850</v>
      </c>
      <c r="T14" s="119"/>
      <c r="U14" s="34"/>
      <c r="V14" s="34"/>
      <c r="W14" s="34"/>
      <c r="X14" s="34"/>
      <c r="Y14" s="34"/>
      <c r="Z14" s="34"/>
      <c r="AA14" s="34"/>
    </row>
    <row r="15" spans="1:27" ht="14.25">
      <c r="A15" s="39"/>
      <c r="B15" s="39"/>
      <c r="C15" s="919">
        <v>41532</v>
      </c>
      <c r="D15" s="39">
        <f t="shared" si="1"/>
        <v>20750</v>
      </c>
      <c r="E15" s="39">
        <f t="shared" si="2"/>
        <v>2185</v>
      </c>
      <c r="F15" s="39"/>
      <c r="G15" s="39"/>
      <c r="H15" s="39">
        <f t="shared" si="3"/>
        <v>395</v>
      </c>
      <c r="I15" s="682"/>
      <c r="J15" s="102"/>
      <c r="K15" s="39">
        <v>20750</v>
      </c>
      <c r="L15" s="39">
        <v>1321</v>
      </c>
      <c r="M15" s="39"/>
      <c r="N15" s="39">
        <v>432</v>
      </c>
      <c r="O15" s="39">
        <v>216</v>
      </c>
      <c r="P15" s="39">
        <v>216</v>
      </c>
      <c r="Q15" s="39"/>
      <c r="R15" s="39">
        <v>395</v>
      </c>
      <c r="S15" s="682">
        <f t="shared" si="0"/>
        <v>23330</v>
      </c>
      <c r="T15" s="119"/>
      <c r="U15" s="34"/>
      <c r="V15" s="34"/>
      <c r="W15" s="34"/>
      <c r="X15" s="34"/>
      <c r="Y15" s="34"/>
      <c r="Z15" s="34"/>
      <c r="AA15" s="34"/>
    </row>
    <row r="16" spans="1:27" ht="14.25">
      <c r="A16" s="39"/>
      <c r="B16" s="39"/>
      <c r="C16" s="919">
        <v>41533</v>
      </c>
      <c r="D16" s="39">
        <f t="shared" si="1"/>
        <v>14500</v>
      </c>
      <c r="E16" s="39">
        <f t="shared" si="2"/>
        <v>1986</v>
      </c>
      <c r="F16" s="39"/>
      <c r="G16" s="39"/>
      <c r="H16" s="39">
        <f t="shared" si="3"/>
        <v>171</v>
      </c>
      <c r="I16" s="682"/>
      <c r="J16" s="102"/>
      <c r="K16" s="39">
        <v>14500</v>
      </c>
      <c r="L16" s="39">
        <v>1194</v>
      </c>
      <c r="M16" s="39"/>
      <c r="N16" s="39">
        <v>396</v>
      </c>
      <c r="O16" s="39">
        <v>198</v>
      </c>
      <c r="P16" s="39">
        <v>198</v>
      </c>
      <c r="Q16" s="39"/>
      <c r="R16" s="39">
        <v>171</v>
      </c>
      <c r="S16" s="682">
        <f t="shared" si="0"/>
        <v>16657</v>
      </c>
      <c r="T16" s="119"/>
      <c r="U16" s="34"/>
      <c r="V16" s="34"/>
      <c r="W16" s="34"/>
      <c r="X16" s="34"/>
      <c r="Y16" s="34"/>
      <c r="Z16" s="34"/>
      <c r="AA16" s="34"/>
    </row>
    <row r="17" spans="1:27" ht="14.25">
      <c r="A17" s="39"/>
      <c r="B17" s="39"/>
      <c r="C17" s="919">
        <v>41536</v>
      </c>
      <c r="D17" s="39">
        <f t="shared" si="1"/>
        <v>17250</v>
      </c>
      <c r="E17" s="39">
        <f t="shared" si="2"/>
        <v>1623</v>
      </c>
      <c r="F17" s="39"/>
      <c r="G17" s="39"/>
      <c r="H17" s="39">
        <f t="shared" si="3"/>
        <v>439</v>
      </c>
      <c r="I17" s="682"/>
      <c r="J17" s="102"/>
      <c r="K17" s="39">
        <v>17250</v>
      </c>
      <c r="L17" s="39">
        <v>979</v>
      </c>
      <c r="M17" s="39"/>
      <c r="N17" s="39">
        <v>322</v>
      </c>
      <c r="O17" s="39">
        <v>161</v>
      </c>
      <c r="P17" s="39">
        <v>161</v>
      </c>
      <c r="Q17" s="39"/>
      <c r="R17" s="39">
        <v>439</v>
      </c>
      <c r="S17" s="682">
        <f t="shared" si="0"/>
        <v>19312</v>
      </c>
      <c r="T17" s="119"/>
      <c r="U17" s="34"/>
      <c r="V17" s="34"/>
      <c r="W17" s="34"/>
      <c r="X17" s="34"/>
      <c r="Y17" s="34"/>
      <c r="Z17" s="34"/>
      <c r="AA17" s="34"/>
    </row>
    <row r="18" spans="1:27" ht="14.25">
      <c r="A18" s="39"/>
      <c r="B18" s="39"/>
      <c r="C18" s="919">
        <v>41539</v>
      </c>
      <c r="D18" s="39">
        <f t="shared" si="1"/>
        <v>23625</v>
      </c>
      <c r="E18" s="39">
        <f t="shared" si="2"/>
        <v>2959</v>
      </c>
      <c r="F18" s="39"/>
      <c r="G18" s="39"/>
      <c r="H18" s="39">
        <f t="shared" si="3"/>
        <v>266</v>
      </c>
      <c r="I18" s="682"/>
      <c r="J18" s="102"/>
      <c r="K18" s="39">
        <v>23625</v>
      </c>
      <c r="L18" s="39">
        <v>1783</v>
      </c>
      <c r="M18" s="39"/>
      <c r="N18" s="39">
        <v>588</v>
      </c>
      <c r="O18" s="39">
        <v>294</v>
      </c>
      <c r="P18" s="39">
        <v>294</v>
      </c>
      <c r="Q18" s="39"/>
      <c r="R18" s="39">
        <v>266</v>
      </c>
      <c r="S18" s="682">
        <f t="shared" si="0"/>
        <v>26850</v>
      </c>
      <c r="T18" s="119"/>
      <c r="U18" s="34"/>
      <c r="V18" s="34"/>
      <c r="W18" s="34"/>
      <c r="X18" s="34"/>
      <c r="Y18" s="34"/>
      <c r="Z18" s="34"/>
      <c r="AA18" s="34"/>
    </row>
    <row r="19" spans="1:27" ht="14.25">
      <c r="A19" s="39"/>
      <c r="B19" s="39"/>
      <c r="C19" s="919">
        <v>41540</v>
      </c>
      <c r="D19" s="39">
        <f>K19</f>
        <v>11316</v>
      </c>
      <c r="E19" s="39">
        <f>L19+N19+O19+P19</f>
        <v>1129</v>
      </c>
      <c r="F19" s="39"/>
      <c r="G19" s="39"/>
      <c r="H19" s="39">
        <f t="shared" si="3"/>
        <v>221</v>
      </c>
      <c r="I19" s="682"/>
      <c r="J19" s="102"/>
      <c r="K19" s="39">
        <v>11316</v>
      </c>
      <c r="L19" s="39">
        <v>681</v>
      </c>
      <c r="M19" s="39"/>
      <c r="N19" s="39">
        <v>224</v>
      </c>
      <c r="O19" s="39">
        <v>112</v>
      </c>
      <c r="P19" s="39">
        <v>112</v>
      </c>
      <c r="Q19" s="39"/>
      <c r="R19" s="39">
        <v>221</v>
      </c>
      <c r="S19" s="682">
        <f>K19+L19+N19+O19+P19+Q19+R19</f>
        <v>12666</v>
      </c>
      <c r="T19" s="119"/>
      <c r="U19" s="34"/>
      <c r="V19" s="34"/>
      <c r="W19" s="34"/>
      <c r="X19" s="34"/>
      <c r="Y19" s="34"/>
      <c r="Z19" s="34"/>
      <c r="AA19" s="34"/>
    </row>
    <row r="20" spans="1:27" ht="14.25">
      <c r="A20" s="39"/>
      <c r="B20" s="39"/>
      <c r="C20" s="919">
        <v>41542</v>
      </c>
      <c r="D20" s="39">
        <f t="shared" si="1"/>
        <v>16321</v>
      </c>
      <c r="E20" s="39">
        <f t="shared" si="2"/>
        <v>1615</v>
      </c>
      <c r="F20" s="39"/>
      <c r="G20" s="39"/>
      <c r="H20" s="39">
        <f t="shared" si="3"/>
        <v>148</v>
      </c>
      <c r="I20" s="682"/>
      <c r="J20" s="102"/>
      <c r="K20" s="39">
        <v>16321</v>
      </c>
      <c r="L20" s="39">
        <v>987</v>
      </c>
      <c r="M20" s="39"/>
      <c r="N20" s="39">
        <v>314</v>
      </c>
      <c r="O20" s="39">
        <v>157</v>
      </c>
      <c r="P20" s="39">
        <v>157</v>
      </c>
      <c r="Q20" s="39"/>
      <c r="R20" s="39">
        <v>148</v>
      </c>
      <c r="S20" s="682">
        <f t="shared" si="0"/>
        <v>18084</v>
      </c>
      <c r="T20" s="119"/>
      <c r="U20" s="34"/>
      <c r="V20" s="34"/>
      <c r="W20" s="34"/>
      <c r="X20" s="34"/>
      <c r="Y20" s="34"/>
      <c r="Z20" s="34"/>
      <c r="AA20" s="34"/>
    </row>
    <row r="21" spans="1:27" ht="14.25">
      <c r="A21" s="39"/>
      <c r="B21" s="39"/>
      <c r="C21" s="919">
        <v>41543</v>
      </c>
      <c r="D21" s="39">
        <f>K21</f>
        <v>15000</v>
      </c>
      <c r="E21" s="39">
        <f>L21+N21+O21+P21</f>
        <v>1219</v>
      </c>
      <c r="F21" s="39"/>
      <c r="G21" s="39"/>
      <c r="H21" s="39">
        <f>R21</f>
        <v>184</v>
      </c>
      <c r="I21" s="682"/>
      <c r="J21" s="102"/>
      <c r="K21" s="39">
        <v>15000</v>
      </c>
      <c r="L21" s="39">
        <v>1143</v>
      </c>
      <c r="M21" s="39"/>
      <c r="N21" s="39">
        <v>38</v>
      </c>
      <c r="O21" s="39">
        <v>19</v>
      </c>
      <c r="P21" s="39">
        <v>19</v>
      </c>
      <c r="Q21" s="39"/>
      <c r="R21" s="39">
        <v>184</v>
      </c>
      <c r="S21" s="682">
        <f>K21+L21+N21+O21+P21+Q21+R21</f>
        <v>16403</v>
      </c>
      <c r="T21" s="34"/>
      <c r="U21" s="34"/>
      <c r="V21" s="34"/>
      <c r="W21" s="34"/>
      <c r="X21" s="34"/>
      <c r="Y21" s="34"/>
      <c r="Z21" s="34"/>
      <c r="AA21" s="34"/>
    </row>
    <row r="22" spans="1:27" ht="14.25">
      <c r="A22" s="39"/>
      <c r="B22" s="39"/>
      <c r="C22" s="919">
        <v>41547</v>
      </c>
      <c r="D22" s="39">
        <f t="shared" si="1"/>
        <v>17714</v>
      </c>
      <c r="E22" s="39">
        <f t="shared" si="2"/>
        <v>1894</v>
      </c>
      <c r="F22" s="39"/>
      <c r="G22" s="39"/>
      <c r="H22" s="39">
        <f t="shared" si="3"/>
        <v>82</v>
      </c>
      <c r="I22" s="301"/>
      <c r="J22" s="102"/>
      <c r="K22" s="207">
        <v>17714</v>
      </c>
      <c r="L22" s="166">
        <v>1166</v>
      </c>
      <c r="M22" s="166"/>
      <c r="N22" s="207">
        <v>364</v>
      </c>
      <c r="O22" s="207">
        <v>182</v>
      </c>
      <c r="P22" s="207">
        <v>182</v>
      </c>
      <c r="Q22" s="166"/>
      <c r="R22" s="96">
        <v>82</v>
      </c>
      <c r="S22" s="681">
        <f>K22+L22+N22+O22+P22+Q22+R22</f>
        <v>19690</v>
      </c>
      <c r="T22" s="34"/>
      <c r="U22" s="34"/>
      <c r="V22" s="34"/>
      <c r="W22" s="34"/>
      <c r="X22" s="34"/>
      <c r="Y22" s="34"/>
      <c r="Z22" s="34"/>
      <c r="AA22" s="34"/>
    </row>
    <row r="23" spans="1:27" ht="14.25">
      <c r="A23" s="39"/>
      <c r="B23" s="39"/>
      <c r="C23" s="855"/>
      <c r="D23" s="39">
        <f t="shared" si="1"/>
        <v>0</v>
      </c>
      <c r="E23" s="39">
        <f t="shared" si="2"/>
        <v>0</v>
      </c>
      <c r="F23" s="39"/>
      <c r="G23" s="39"/>
      <c r="H23" s="39">
        <f t="shared" si="3"/>
        <v>0</v>
      </c>
      <c r="I23" s="682"/>
      <c r="J23" s="102"/>
      <c r="K23" s="204"/>
      <c r="L23" s="152"/>
      <c r="M23" s="152"/>
      <c r="N23" s="204"/>
      <c r="O23" s="204"/>
      <c r="P23" s="204"/>
      <c r="Q23" s="152"/>
      <c r="R23" s="102"/>
      <c r="S23" s="682">
        <f>K23+L23+N23+O23+P23+Q23+R23</f>
        <v>0</v>
      </c>
      <c r="T23" s="34"/>
      <c r="U23" s="34"/>
      <c r="V23" s="34"/>
      <c r="W23" s="34"/>
      <c r="X23" s="34"/>
      <c r="Y23" s="34"/>
      <c r="Z23" s="34"/>
      <c r="AA23" s="34"/>
    </row>
    <row r="24" spans="1:27" ht="14.25">
      <c r="A24" s="39"/>
      <c r="B24" s="39"/>
      <c r="C24" s="855"/>
      <c r="D24" s="39">
        <f t="shared" si="1"/>
        <v>0</v>
      </c>
      <c r="E24" s="39">
        <f t="shared" si="2"/>
        <v>0</v>
      </c>
      <c r="F24" s="39"/>
      <c r="G24" s="39"/>
      <c r="H24" s="39">
        <f t="shared" si="3"/>
        <v>0</v>
      </c>
      <c r="I24" s="682"/>
      <c r="J24" s="12"/>
      <c r="K24" s="16"/>
      <c r="L24" s="205"/>
      <c r="M24" s="205"/>
      <c r="N24" s="16"/>
      <c r="O24" s="16"/>
      <c r="P24" s="16"/>
      <c r="Q24" s="205"/>
      <c r="R24" s="33"/>
      <c r="S24" s="682">
        <f>K24+L24+N24+O24+P24+Q24+R24</f>
        <v>0</v>
      </c>
      <c r="T24" s="34"/>
      <c r="U24" s="34"/>
      <c r="V24" s="34"/>
      <c r="W24" s="34"/>
      <c r="X24" s="34"/>
      <c r="Y24" s="34"/>
      <c r="Z24" s="34"/>
      <c r="AA24" s="34"/>
    </row>
    <row r="25" spans="1:27" ht="15.75">
      <c r="A25" s="1028"/>
      <c r="B25" s="1029"/>
      <c r="C25" s="1030"/>
      <c r="D25" s="206">
        <f>SUM(D11:D24)</f>
        <v>239676</v>
      </c>
      <c r="E25" s="206">
        <f>SUM(E11:E24)</f>
        <v>27683</v>
      </c>
      <c r="F25" s="206">
        <f>SUM(F11:F24)</f>
        <v>0</v>
      </c>
      <c r="G25" s="206">
        <f>SUM(G11:G24)</f>
        <v>0</v>
      </c>
      <c r="H25" s="206">
        <f>SUM(H11:H24)</f>
        <v>5492</v>
      </c>
      <c r="I25" s="206"/>
      <c r="J25" s="208"/>
      <c r="K25" s="206">
        <f>SUM(K11:K24)</f>
        <v>239676</v>
      </c>
      <c r="L25" s="206">
        <f>SUM(L11:L24)</f>
        <v>17143</v>
      </c>
      <c r="M25" s="206"/>
      <c r="N25" s="206">
        <f aca="true" t="shared" si="4" ref="N25:S25">SUM(N11:N24)</f>
        <v>5270</v>
      </c>
      <c r="O25" s="206">
        <f t="shared" si="4"/>
        <v>2635</v>
      </c>
      <c r="P25" s="206">
        <f t="shared" si="4"/>
        <v>2635</v>
      </c>
      <c r="Q25" s="206">
        <f t="shared" si="4"/>
        <v>0</v>
      </c>
      <c r="R25" s="683">
        <f t="shared" si="4"/>
        <v>5492</v>
      </c>
      <c r="S25" s="206">
        <f t="shared" si="4"/>
        <v>272851</v>
      </c>
      <c r="T25" s="34"/>
      <c r="U25" s="34"/>
      <c r="V25" s="34"/>
      <c r="W25" s="34"/>
      <c r="X25" s="34"/>
      <c r="Y25" s="34"/>
      <c r="Z25" s="34"/>
      <c r="AA25" s="34"/>
    </row>
    <row r="26" spans="1:27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S26" s="854"/>
      <c r="T26" s="34"/>
      <c r="U26" s="34"/>
      <c r="V26" s="34"/>
      <c r="W26" s="34"/>
      <c r="X26" s="34"/>
      <c r="Y26" s="34"/>
      <c r="Z26" s="34"/>
      <c r="AA26" s="34"/>
    </row>
    <row r="27" spans="1:27" ht="15.75">
      <c r="A27" s="50"/>
      <c r="B27" s="50"/>
      <c r="C27" s="50"/>
      <c r="D27" s="50"/>
      <c r="E27" s="50"/>
      <c r="F27" s="50"/>
      <c r="G27" s="50"/>
      <c r="H27" s="50"/>
      <c r="I27" s="50"/>
      <c r="J27" s="33"/>
      <c r="K27" s="33"/>
      <c r="L27" s="33"/>
      <c r="M27" s="33"/>
      <c r="N27" s="33"/>
      <c r="O27" s="33"/>
      <c r="P27" s="33"/>
      <c r="Q27" s="2"/>
      <c r="R27" s="2"/>
      <c r="S27" s="2"/>
      <c r="T27" s="34"/>
      <c r="U27" s="34"/>
      <c r="V27" s="34"/>
      <c r="W27" s="34"/>
      <c r="X27" s="34"/>
      <c r="Y27" s="34"/>
      <c r="Z27" s="34"/>
      <c r="AA27" s="34"/>
    </row>
    <row r="28" spans="1:27" ht="19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"/>
      <c r="R28" s="2"/>
      <c r="S28" s="2"/>
      <c r="T28" s="34"/>
      <c r="U28" s="34"/>
      <c r="V28" s="34"/>
      <c r="W28" s="34"/>
      <c r="X28" s="34"/>
      <c r="Y28" s="34"/>
      <c r="Z28" s="34"/>
      <c r="AA28" s="34"/>
    </row>
    <row r="29" spans="1:23" ht="15.75">
      <c r="A29" s="49"/>
      <c r="B29" s="49"/>
      <c r="C29" s="49"/>
      <c r="D29" s="49"/>
      <c r="E29" s="4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5.75">
      <c r="A31" s="59"/>
      <c r="B31" s="33"/>
      <c r="C31" s="59"/>
      <c r="D31" s="63"/>
      <c r="E31" s="63"/>
      <c r="F31" s="63"/>
      <c r="G31" s="63"/>
      <c r="H31" s="63"/>
      <c r="I31" s="110"/>
      <c r="J31" s="33"/>
      <c r="K31" s="63"/>
      <c r="L31" s="63"/>
      <c r="M31" s="63"/>
      <c r="N31" s="63"/>
      <c r="O31" s="63"/>
      <c r="P31" s="63"/>
      <c r="Q31" s="63"/>
      <c r="R31" s="63"/>
      <c r="S31" s="110"/>
      <c r="T31" s="34"/>
      <c r="U31" s="34"/>
      <c r="V31" s="34"/>
      <c r="W31" s="34"/>
    </row>
    <row r="32" spans="1:19" ht="14.25">
      <c r="A32" s="59"/>
      <c r="B32" s="33"/>
      <c r="C32" s="59"/>
      <c r="D32" s="59"/>
      <c r="E32" s="34"/>
      <c r="F32" s="34"/>
      <c r="G32" s="34"/>
      <c r="H32" s="34"/>
      <c r="I32" s="34"/>
      <c r="J32" s="33"/>
      <c r="K32" s="59"/>
      <c r="L32" s="34"/>
      <c r="M32" s="34"/>
      <c r="N32" s="59"/>
      <c r="O32" s="59"/>
      <c r="P32" s="59"/>
      <c r="Q32" s="34"/>
      <c r="R32" s="34"/>
      <c r="S32" s="34"/>
    </row>
    <row r="33" spans="1:19" ht="14.25">
      <c r="A33" s="33"/>
      <c r="B33" s="33"/>
      <c r="C33" s="33"/>
      <c r="D33" s="33"/>
      <c r="E33" s="125"/>
      <c r="F33" s="125"/>
      <c r="G33" s="125"/>
      <c r="H33" s="59"/>
      <c r="I33" s="34"/>
      <c r="J33" s="33"/>
      <c r="K33" s="33"/>
      <c r="L33" s="125"/>
      <c r="M33" s="125"/>
      <c r="N33" s="125"/>
      <c r="O33" s="125"/>
      <c r="P33" s="125"/>
      <c r="Q33" s="125"/>
      <c r="R33" s="59"/>
      <c r="S33" s="34"/>
    </row>
    <row r="34" spans="1:19" ht="14.25">
      <c r="A34" s="59"/>
      <c r="B34" s="59"/>
      <c r="C34" s="59"/>
      <c r="D34" s="59"/>
      <c r="E34" s="59"/>
      <c r="F34" s="59"/>
      <c r="G34" s="59"/>
      <c r="H34" s="2"/>
      <c r="I34" s="34"/>
      <c r="J34" s="59"/>
      <c r="K34" s="251"/>
      <c r="L34" s="252"/>
      <c r="M34" s="252"/>
      <c r="N34" s="251"/>
      <c r="O34" s="251"/>
      <c r="P34" s="251"/>
      <c r="Q34" s="251"/>
      <c r="R34" s="251"/>
      <c r="S34" s="34"/>
    </row>
    <row r="35" spans="1:19" ht="14.25">
      <c r="A35" s="33"/>
      <c r="B35" s="33"/>
      <c r="C35" s="253"/>
      <c r="D35" s="33"/>
      <c r="E35" s="33"/>
      <c r="F35" s="33"/>
      <c r="G35" s="33"/>
      <c r="H35" s="33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4"/>
    </row>
    <row r="36" spans="1:19" ht="14.25">
      <c r="A36" s="33"/>
      <c r="B36" s="33"/>
      <c r="C36" s="253"/>
      <c r="D36" s="33"/>
      <c r="E36" s="33"/>
      <c r="F36" s="33"/>
      <c r="G36" s="33"/>
      <c r="H36" s="33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4"/>
    </row>
    <row r="37" spans="1:19" ht="14.25">
      <c r="A37" s="33"/>
      <c r="B37" s="33"/>
      <c r="C37" s="253"/>
      <c r="D37" s="33"/>
      <c r="E37" s="33"/>
      <c r="F37" s="33"/>
      <c r="G37" s="33"/>
      <c r="H37" s="33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4"/>
    </row>
    <row r="38" spans="1:19" ht="14.25">
      <c r="A38" s="33"/>
      <c r="B38" s="33"/>
      <c r="C38" s="253"/>
      <c r="D38" s="33"/>
      <c r="E38" s="33"/>
      <c r="F38" s="33"/>
      <c r="G38" s="33"/>
      <c r="H38" s="33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1:19" ht="14.25">
      <c r="A39" s="33"/>
      <c r="B39" s="33"/>
      <c r="C39" s="253"/>
      <c r="D39" s="33"/>
      <c r="E39" s="33"/>
      <c r="F39" s="33"/>
      <c r="G39" s="33"/>
      <c r="H39" s="33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4"/>
    </row>
    <row r="40" spans="1:19" ht="14.25">
      <c r="A40" s="33"/>
      <c r="B40" s="33"/>
      <c r="C40" s="253"/>
      <c r="D40" s="33"/>
      <c r="E40" s="33"/>
      <c r="F40" s="33"/>
      <c r="G40" s="33"/>
      <c r="H40" s="33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1:19" ht="14.25">
      <c r="A41" s="33"/>
      <c r="B41" s="33"/>
      <c r="C41" s="253"/>
      <c r="D41" s="33"/>
      <c r="E41" s="33"/>
      <c r="F41" s="33"/>
      <c r="G41" s="33"/>
      <c r="H41" s="33"/>
      <c r="I41" s="34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1:19" ht="14.25">
      <c r="A42" s="33"/>
      <c r="B42" s="33"/>
      <c r="C42" s="253"/>
      <c r="D42" s="33"/>
      <c r="E42" s="33"/>
      <c r="F42" s="33"/>
      <c r="G42" s="33"/>
      <c r="H42" s="33"/>
      <c r="I42" s="34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1:19" ht="14.25">
      <c r="A43" s="33"/>
      <c r="B43" s="33"/>
      <c r="C43" s="253"/>
      <c r="D43" s="33"/>
      <c r="E43" s="33"/>
      <c r="F43" s="33"/>
      <c r="G43" s="33"/>
      <c r="H43" s="33"/>
      <c r="I43" s="34"/>
      <c r="J43" s="33"/>
      <c r="K43" s="33"/>
      <c r="L43" s="33"/>
      <c r="M43" s="33"/>
      <c r="N43" s="33"/>
      <c r="O43" s="33"/>
      <c r="P43" s="33"/>
      <c r="Q43" s="33"/>
      <c r="R43" s="33"/>
      <c r="S43" s="34"/>
    </row>
    <row r="44" spans="1:19" ht="14.25">
      <c r="A44" s="33"/>
      <c r="B44" s="33"/>
      <c r="C44" s="253"/>
      <c r="D44" s="33"/>
      <c r="E44" s="33"/>
      <c r="F44" s="33"/>
      <c r="G44" s="33"/>
      <c r="H44" s="33"/>
      <c r="I44" s="34"/>
      <c r="J44" s="33"/>
      <c r="K44" s="33"/>
      <c r="L44" s="33"/>
      <c r="M44" s="33"/>
      <c r="N44" s="33"/>
      <c r="O44" s="33"/>
      <c r="P44" s="33"/>
      <c r="Q44" s="33"/>
      <c r="R44" s="33"/>
      <c r="S44" s="34"/>
    </row>
    <row r="45" spans="1:19" ht="14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3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"/>
    </row>
    <row r="48" spans="1:20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3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3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3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3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3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3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3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3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3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3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3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3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3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16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4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4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4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4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4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4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4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4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4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4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4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4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4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4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4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4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4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4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4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4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4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4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4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4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4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4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4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4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4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14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14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4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4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2" ht="14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4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4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4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4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4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4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4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4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4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4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4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4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4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4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4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4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4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4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4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4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4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4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4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4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4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4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4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4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4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4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4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4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4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4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4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4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4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4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4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4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4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4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4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4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4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4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4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4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4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4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4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4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4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4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4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4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4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4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4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4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4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4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4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4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4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4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4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4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4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4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4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4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4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4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4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4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4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4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4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4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4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4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4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4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4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4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4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4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4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4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4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4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4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4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4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4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4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4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4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4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4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4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4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4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4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4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4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</sheetData>
  <sheetProtection password="C663" sheet="1"/>
  <mergeCells count="13">
    <mergeCell ref="A1:U1"/>
    <mergeCell ref="A2:U2"/>
    <mergeCell ref="A3:U3"/>
    <mergeCell ref="A4:U4"/>
    <mergeCell ref="S7:S9"/>
    <mergeCell ref="F5:S5"/>
    <mergeCell ref="A5:E5"/>
    <mergeCell ref="A25:C25"/>
    <mergeCell ref="K7:R7"/>
    <mergeCell ref="D7:H7"/>
    <mergeCell ref="G8:H8"/>
    <mergeCell ref="Q8:R8"/>
    <mergeCell ref="I8:I9"/>
  </mergeCells>
  <printOptions/>
  <pageMargins left="0.9" right="0.9" top="1" bottom="1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AA260"/>
  <sheetViews>
    <sheetView tabSelected="1" view="pageLayout" workbookViewId="0" topLeftCell="A9">
      <selection activeCell="S14" sqref="S14:U18"/>
    </sheetView>
  </sheetViews>
  <sheetFormatPr defaultColWidth="9.140625" defaultRowHeight="12.75"/>
  <cols>
    <col min="1" max="1" width="1.1484375" style="0" customWidth="1"/>
    <col min="2" max="2" width="6.140625" style="0" customWidth="1"/>
    <col min="3" max="3" width="5.8515625" style="0" customWidth="1"/>
    <col min="4" max="5" width="5.00390625" style="0" customWidth="1"/>
    <col min="6" max="6" width="5.28125" style="0" customWidth="1"/>
    <col min="7" max="7" width="4.7109375" style="0" customWidth="1"/>
    <col min="8" max="8" width="5.7109375" style="0" customWidth="1"/>
    <col min="9" max="9" width="5.8515625" style="0" customWidth="1"/>
    <col min="10" max="10" width="4.140625" style="0" customWidth="1"/>
    <col min="11" max="11" width="4.57421875" style="0" customWidth="1"/>
    <col min="12" max="12" width="5.28125" style="0" customWidth="1"/>
    <col min="13" max="13" width="5.57421875" style="0" customWidth="1"/>
    <col min="14" max="14" width="5.00390625" style="0" customWidth="1"/>
    <col min="15" max="15" width="5.140625" style="0" customWidth="1"/>
    <col min="16" max="16" width="4.57421875" style="0" customWidth="1"/>
    <col min="17" max="17" width="5.421875" style="0" customWidth="1"/>
    <col min="18" max="18" width="6.140625" style="0" customWidth="1"/>
    <col min="19" max="19" width="4.421875" style="0" customWidth="1"/>
    <col min="20" max="20" width="3.8515625" style="0" customWidth="1"/>
    <col min="21" max="21" width="5.00390625" style="0" customWidth="1"/>
    <col min="22" max="22" width="8.421875" style="0" customWidth="1"/>
    <col min="23" max="23" width="9.28125" style="0" customWidth="1"/>
  </cols>
  <sheetData>
    <row r="1" spans="1:25" ht="37.5" customHeight="1">
      <c r="A1" s="684"/>
      <c r="B1" s="1670" t="s">
        <v>149</v>
      </c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  <c r="N1" s="1670"/>
      <c r="O1" s="1670"/>
      <c r="P1" s="1670"/>
      <c r="Q1" s="1670"/>
      <c r="R1" s="1670"/>
      <c r="S1" s="1671" t="s">
        <v>301</v>
      </c>
      <c r="T1" s="1671"/>
      <c r="U1" s="1671"/>
      <c r="V1" s="12"/>
      <c r="W1" s="12"/>
      <c r="X1" s="12"/>
      <c r="Y1" s="12"/>
    </row>
    <row r="2" spans="1:25" ht="18" customHeight="1">
      <c r="A2" s="571"/>
      <c r="B2" s="1211" t="s">
        <v>128</v>
      </c>
      <c r="C2" s="1212"/>
      <c r="D2" s="1212"/>
      <c r="E2" s="1212"/>
      <c r="F2" s="1212"/>
      <c r="G2" s="1212"/>
      <c r="H2" s="1213"/>
      <c r="I2" s="1211" t="s">
        <v>329</v>
      </c>
      <c r="J2" s="1212"/>
      <c r="K2" s="1213"/>
      <c r="L2" s="1470" t="s">
        <v>126</v>
      </c>
      <c r="M2" s="1471"/>
      <c r="N2" s="1471"/>
      <c r="O2" s="1471"/>
      <c r="P2" s="1211" t="s">
        <v>125</v>
      </c>
      <c r="Q2" s="1212"/>
      <c r="R2" s="1213"/>
      <c r="S2" s="1211" t="s">
        <v>124</v>
      </c>
      <c r="T2" s="1212"/>
      <c r="U2" s="1213"/>
      <c r="V2" s="234" t="s">
        <v>303</v>
      </c>
      <c r="W2" s="12"/>
      <c r="X2" s="12"/>
      <c r="Y2" s="12"/>
    </row>
    <row r="3" spans="1:25" ht="20.25" customHeight="1">
      <c r="A3" s="13"/>
      <c r="B3" s="1476"/>
      <c r="C3" s="1478"/>
      <c r="D3" s="1478"/>
      <c r="E3" s="1478"/>
      <c r="F3" s="1478"/>
      <c r="G3" s="1478"/>
      <c r="H3" s="1477"/>
      <c r="I3" s="1476"/>
      <c r="J3" s="1478"/>
      <c r="K3" s="1477"/>
      <c r="L3" s="1744" t="s">
        <v>127</v>
      </c>
      <c r="M3" s="1747"/>
      <c r="N3" s="1744" t="s">
        <v>20</v>
      </c>
      <c r="O3" s="1745"/>
      <c r="P3" s="1476"/>
      <c r="Q3" s="1478"/>
      <c r="R3" s="1477"/>
      <c r="S3" s="1476"/>
      <c r="T3" s="1478"/>
      <c r="U3" s="1477"/>
      <c r="V3" s="234" t="s">
        <v>304</v>
      </c>
      <c r="W3" s="12"/>
      <c r="X3" s="12"/>
      <c r="Y3" s="12"/>
    </row>
    <row r="4" spans="1:25" ht="0.75" customHeight="1" hidden="1">
      <c r="A4" s="13"/>
      <c r="B4" s="41"/>
      <c r="C4" s="43"/>
      <c r="D4" s="43"/>
      <c r="E4" s="43"/>
      <c r="F4" s="43"/>
      <c r="G4" s="43"/>
      <c r="H4" s="43"/>
      <c r="I4" s="43"/>
      <c r="J4" s="43"/>
      <c r="K4" s="43"/>
      <c r="L4" s="418"/>
      <c r="M4" s="418"/>
      <c r="N4" s="418"/>
      <c r="O4" s="418"/>
      <c r="P4" s="418"/>
      <c r="Q4" s="418"/>
      <c r="R4" s="418"/>
      <c r="S4" s="418"/>
      <c r="T4" s="418"/>
      <c r="U4" s="419"/>
      <c r="V4" s="12"/>
      <c r="W4" s="12"/>
      <c r="X4" s="12"/>
      <c r="Y4" s="12"/>
    </row>
    <row r="5" spans="1:25" ht="21" customHeight="1">
      <c r="A5" s="59"/>
      <c r="B5" s="1514" t="s">
        <v>328</v>
      </c>
      <c r="C5" s="1514"/>
      <c r="D5" s="1514"/>
      <c r="E5" s="1514"/>
      <c r="F5" s="1514"/>
      <c r="G5" s="1514"/>
      <c r="H5" s="1514"/>
      <c r="I5" s="1677">
        <f>'M I S-2'!E22+'M I S-2'!K22</f>
        <v>32300</v>
      </c>
      <c r="J5" s="1677"/>
      <c r="K5" s="1677"/>
      <c r="L5" s="1677">
        <f>'Mullaion Riport'!I43-'Mullaion Riport'!J43</f>
        <v>7036</v>
      </c>
      <c r="M5" s="1677"/>
      <c r="N5" s="1677">
        <f>'Mullaion Riport'!J45</f>
        <v>0</v>
      </c>
      <c r="O5" s="1677"/>
      <c r="P5" s="1677">
        <f>'M I S-3'!Q45</f>
        <v>39336</v>
      </c>
      <c r="Q5" s="1677"/>
      <c r="R5" s="1677"/>
      <c r="S5" s="1677">
        <f>V5+(P5-I5)</f>
        <v>13336</v>
      </c>
      <c r="T5" s="1677"/>
      <c r="U5" s="1677"/>
      <c r="V5" s="1017">
        <v>6300</v>
      </c>
      <c r="W5" s="12"/>
      <c r="X5" s="12"/>
      <c r="Y5" s="12"/>
    </row>
    <row r="6" spans="1:25" ht="1.5" customHeight="1" hidden="1">
      <c r="A6" s="59"/>
      <c r="B6" s="303"/>
      <c r="C6" s="303"/>
      <c r="D6" s="303"/>
      <c r="E6" s="303"/>
      <c r="F6" s="303"/>
      <c r="G6" s="303"/>
      <c r="H6" s="303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12"/>
      <c r="W6" s="12"/>
      <c r="X6" s="12"/>
      <c r="Y6" s="12"/>
    </row>
    <row r="7" spans="1:25" ht="19.5" customHeight="1">
      <c r="A7" s="59"/>
      <c r="B7" s="1514" t="s">
        <v>129</v>
      </c>
      <c r="C7" s="1514"/>
      <c r="D7" s="1514"/>
      <c r="E7" s="1514"/>
      <c r="F7" s="1514"/>
      <c r="G7" s="1514"/>
      <c r="H7" s="1514"/>
      <c r="I7" s="1680">
        <f>'M I S-2'!F22+'M I S-2'!L22</f>
        <v>292380</v>
      </c>
      <c r="J7" s="1677"/>
      <c r="K7" s="1677"/>
      <c r="L7" s="1680">
        <f>'M I S-3'!G45+'M I S-3'!N45</f>
        <v>0</v>
      </c>
      <c r="M7" s="1677"/>
      <c r="N7" s="1680">
        <f>'Mullaion Riport'!J49</f>
        <v>13087</v>
      </c>
      <c r="O7" s="1680"/>
      <c r="P7" s="1680">
        <f>'M I S-4'!T17</f>
        <v>279293</v>
      </c>
      <c r="Q7" s="1677"/>
      <c r="R7" s="1677"/>
      <c r="S7" s="1680">
        <f>V7+(P7-I7)</f>
        <v>-19317</v>
      </c>
      <c r="T7" s="1677"/>
      <c r="U7" s="1677"/>
      <c r="V7" s="1017">
        <v>-6230</v>
      </c>
      <c r="W7" s="12"/>
      <c r="X7" s="12"/>
      <c r="Y7" s="12"/>
    </row>
    <row r="8" spans="1:25" ht="1.5" customHeight="1" hidden="1">
      <c r="A8" s="59"/>
      <c r="B8" s="303"/>
      <c r="C8" s="303"/>
      <c r="D8" s="303"/>
      <c r="E8" s="303"/>
      <c r="F8" s="303"/>
      <c r="G8" s="303"/>
      <c r="H8" s="303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12"/>
      <c r="W8" s="12"/>
      <c r="X8" s="12"/>
      <c r="Y8" s="12"/>
    </row>
    <row r="9" spans="1:25" ht="21.75" customHeight="1">
      <c r="A9" s="59"/>
      <c r="B9" s="1514" t="s">
        <v>130</v>
      </c>
      <c r="C9" s="1514"/>
      <c r="D9" s="1514"/>
      <c r="E9" s="1514"/>
      <c r="F9" s="1514"/>
      <c r="G9" s="1514"/>
      <c r="H9" s="1514"/>
      <c r="I9" s="1677">
        <f>I5+I7</f>
        <v>324680</v>
      </c>
      <c r="J9" s="1677"/>
      <c r="K9" s="1677"/>
      <c r="L9" s="1677">
        <f>L5+L7</f>
        <v>7036</v>
      </c>
      <c r="M9" s="1677"/>
      <c r="N9" s="1680">
        <f>N5+N7</f>
        <v>13087</v>
      </c>
      <c r="O9" s="1680"/>
      <c r="P9" s="1677">
        <f>P5+P7</f>
        <v>318629</v>
      </c>
      <c r="Q9" s="1677"/>
      <c r="R9" s="1677"/>
      <c r="S9" s="1677">
        <f>S5+S7</f>
        <v>-5981</v>
      </c>
      <c r="T9" s="1677"/>
      <c r="U9" s="1677"/>
      <c r="V9" s="1017">
        <f>V5+V7</f>
        <v>70</v>
      </c>
      <c r="W9" s="12"/>
      <c r="X9" s="12"/>
      <c r="Y9" s="12"/>
    </row>
    <row r="10" spans="1:25" ht="34.5" customHeight="1">
      <c r="A10" s="25"/>
      <c r="B10" s="1669" t="s">
        <v>767</v>
      </c>
      <c r="C10" s="1669"/>
      <c r="D10" s="1669"/>
      <c r="E10" s="1669"/>
      <c r="F10" s="1669"/>
      <c r="G10" s="1669"/>
      <c r="H10" s="1669"/>
      <c r="I10" s="1669"/>
      <c r="J10" s="1669"/>
      <c r="K10" s="1669"/>
      <c r="L10" s="1669"/>
      <c r="M10" s="1669"/>
      <c r="N10" s="1669"/>
      <c r="O10" s="1669"/>
      <c r="P10" s="1669"/>
      <c r="Q10" s="1669"/>
      <c r="R10" s="1669"/>
      <c r="S10" s="1669"/>
      <c r="T10" s="1669"/>
      <c r="U10" s="1669"/>
      <c r="V10" s="12"/>
      <c r="W10" s="12"/>
      <c r="X10" s="12"/>
      <c r="Y10" s="12"/>
    </row>
    <row r="11" spans="1:25" ht="17.25" customHeight="1">
      <c r="A11" s="571"/>
      <c r="B11" s="1449" t="s">
        <v>153</v>
      </c>
      <c r="C11" s="1715"/>
      <c r="D11" s="1715"/>
      <c r="E11" s="1715"/>
      <c r="F11" s="1715"/>
      <c r="G11" s="1715"/>
      <c r="H11" s="1450"/>
      <c r="I11" s="1449" t="s">
        <v>341</v>
      </c>
      <c r="J11" s="1715"/>
      <c r="K11" s="1450"/>
      <c r="L11" s="1515" t="s">
        <v>126</v>
      </c>
      <c r="M11" s="1516"/>
      <c r="N11" s="1516"/>
      <c r="O11" s="1534"/>
      <c r="P11" s="1449" t="s">
        <v>125</v>
      </c>
      <c r="Q11" s="1715"/>
      <c r="R11" s="1450"/>
      <c r="S11" s="1449" t="s">
        <v>124</v>
      </c>
      <c r="T11" s="1715"/>
      <c r="U11" s="1715"/>
      <c r="V11" s="1742" t="s">
        <v>692</v>
      </c>
      <c r="W11" s="12"/>
      <c r="X11" s="12"/>
      <c r="Y11" s="12"/>
    </row>
    <row r="12" spans="1:25" ht="16.5" customHeight="1">
      <c r="A12" s="34"/>
      <c r="B12" s="1453"/>
      <c r="C12" s="1716"/>
      <c r="D12" s="1716"/>
      <c r="E12" s="1716"/>
      <c r="F12" s="1716"/>
      <c r="G12" s="1716"/>
      <c r="H12" s="1454"/>
      <c r="I12" s="1453"/>
      <c r="J12" s="1716"/>
      <c r="K12" s="1454"/>
      <c r="L12" s="1716" t="s">
        <v>127</v>
      </c>
      <c r="M12" s="1716"/>
      <c r="N12" s="1515" t="s">
        <v>20</v>
      </c>
      <c r="O12" s="1534"/>
      <c r="P12" s="1453"/>
      <c r="Q12" s="1716"/>
      <c r="R12" s="1454"/>
      <c r="S12" s="1453"/>
      <c r="T12" s="1716"/>
      <c r="U12" s="1716"/>
      <c r="V12" s="1743"/>
      <c r="W12" s="12"/>
      <c r="X12" s="12"/>
      <c r="Y12" s="12"/>
    </row>
    <row r="13" spans="1:25" ht="2.25" customHeight="1" hidden="1">
      <c r="A13" s="34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4"/>
      <c r="V13" s="12"/>
      <c r="W13" s="12"/>
      <c r="X13" s="12"/>
      <c r="Y13" s="12"/>
    </row>
    <row r="14" spans="1:25" ht="18" customHeight="1">
      <c r="A14" s="34"/>
      <c r="B14" s="1449" t="s">
        <v>328</v>
      </c>
      <c r="C14" s="1715"/>
      <c r="D14" s="1715"/>
      <c r="E14" s="1715"/>
      <c r="F14" s="1715"/>
      <c r="G14" s="1715"/>
      <c r="H14" s="1450"/>
      <c r="I14" s="1712">
        <f>'M I S-2'!E44+'M I S-2'!K44</f>
        <v>5507</v>
      </c>
      <c r="J14" s="1713"/>
      <c r="K14" s="1714"/>
      <c r="L14" s="1712">
        <f>'M I S-4'!E30+'M I S-4'!O30</f>
        <v>949</v>
      </c>
      <c r="M14" s="1719"/>
      <c r="N14" s="1713">
        <f>'Mullaion Riport'!J63</f>
        <v>167</v>
      </c>
      <c r="O14" s="1714"/>
      <c r="P14" s="1720">
        <f>'M I S-4'!Y30</f>
        <v>6289</v>
      </c>
      <c r="Q14" s="1721"/>
      <c r="R14" s="1722"/>
      <c r="S14" s="1712">
        <f>V14+(P14-I14)</f>
        <v>2468</v>
      </c>
      <c r="T14" s="1713"/>
      <c r="U14" s="1714"/>
      <c r="V14" s="1017">
        <v>1686</v>
      </c>
      <c r="W14" s="12"/>
      <c r="X14" s="12"/>
      <c r="Y14" s="12"/>
    </row>
    <row r="15" spans="1:25" ht="3.75" customHeight="1" hidden="1">
      <c r="A15" s="34"/>
      <c r="B15" s="395"/>
      <c r="C15" s="393"/>
      <c r="D15" s="396"/>
      <c r="E15" s="397"/>
      <c r="F15" s="397"/>
      <c r="G15" s="397"/>
      <c r="H15" s="398"/>
      <c r="I15" s="399"/>
      <c r="J15" s="400"/>
      <c r="K15" s="401"/>
      <c r="L15" s="399"/>
      <c r="M15" s="402"/>
      <c r="N15" s="400"/>
      <c r="O15" s="401"/>
      <c r="P15" s="403"/>
      <c r="Q15" s="404"/>
      <c r="R15" s="405"/>
      <c r="S15" s="399"/>
      <c r="T15" s="400"/>
      <c r="U15" s="401"/>
      <c r="V15" s="12"/>
      <c r="W15" s="12"/>
      <c r="X15" s="12"/>
      <c r="Y15" s="12"/>
    </row>
    <row r="16" spans="1:25" ht="18.75" customHeight="1">
      <c r="A16" s="34"/>
      <c r="B16" s="1730" t="s">
        <v>129</v>
      </c>
      <c r="C16" s="1731"/>
      <c r="D16" s="1731"/>
      <c r="E16" s="1731"/>
      <c r="F16" s="1731"/>
      <c r="G16" s="1731"/>
      <c r="H16" s="1732"/>
      <c r="I16" s="1710">
        <f>'M I S-4'!C40+'M I S-4'!K40</f>
        <v>177519</v>
      </c>
      <c r="J16" s="1717"/>
      <c r="K16" s="1718"/>
      <c r="L16" s="1710">
        <f>'M I S-4'!I30+'M I S-4'!S30</f>
        <v>0</v>
      </c>
      <c r="M16" s="1711"/>
      <c r="N16" s="1717">
        <f>'Mullaion Riport'!J67</f>
        <v>793</v>
      </c>
      <c r="O16" s="1718"/>
      <c r="P16" s="1723">
        <f>'M I S-4'!S40</f>
        <v>179361</v>
      </c>
      <c r="Q16" s="1724"/>
      <c r="R16" s="1725"/>
      <c r="S16" s="1674">
        <f>V16+(P16-I16)</f>
        <v>5693</v>
      </c>
      <c r="T16" s="1675"/>
      <c r="U16" s="1676"/>
      <c r="V16" s="1017">
        <v>3851</v>
      </c>
      <c r="W16" s="12"/>
      <c r="X16" s="12"/>
      <c r="Y16" s="12"/>
    </row>
    <row r="17" spans="1:25" ht="2.25" customHeight="1" hidden="1">
      <c r="A17" s="34"/>
      <c r="B17" s="395"/>
      <c r="C17" s="397"/>
      <c r="D17" s="393"/>
      <c r="E17" s="393"/>
      <c r="F17" s="393"/>
      <c r="G17" s="393"/>
      <c r="H17" s="406"/>
      <c r="I17" s="407"/>
      <c r="J17" s="408"/>
      <c r="K17" s="401"/>
      <c r="L17" s="407"/>
      <c r="M17" s="402"/>
      <c r="N17" s="408"/>
      <c r="O17" s="401"/>
      <c r="P17" s="409"/>
      <c r="Q17" s="410"/>
      <c r="R17" s="405"/>
      <c r="S17" s="407"/>
      <c r="T17" s="408"/>
      <c r="U17" s="401"/>
      <c r="V17" s="12"/>
      <c r="W17" s="12"/>
      <c r="X17" s="12"/>
      <c r="Y17" s="12"/>
    </row>
    <row r="18" spans="1:25" ht="20.25" customHeight="1">
      <c r="A18" s="34"/>
      <c r="B18" s="1453" t="s">
        <v>130</v>
      </c>
      <c r="C18" s="1716"/>
      <c r="D18" s="1716"/>
      <c r="E18" s="1716"/>
      <c r="F18" s="1716"/>
      <c r="G18" s="1716"/>
      <c r="H18" s="1454"/>
      <c r="I18" s="1696">
        <f>I14+I16</f>
        <v>183026</v>
      </c>
      <c r="J18" s="1697"/>
      <c r="K18" s="1698"/>
      <c r="L18" s="1696">
        <f>L14+L16</f>
        <v>949</v>
      </c>
      <c r="M18" s="1704"/>
      <c r="N18" s="1697">
        <f>N14+N16</f>
        <v>960</v>
      </c>
      <c r="O18" s="1698"/>
      <c r="P18" s="1705">
        <f>P14+P16</f>
        <v>185650</v>
      </c>
      <c r="Q18" s="1706"/>
      <c r="R18" s="1707"/>
      <c r="S18" s="1696">
        <f>S14+S16</f>
        <v>8161</v>
      </c>
      <c r="T18" s="1697"/>
      <c r="U18" s="1698"/>
      <c r="V18" s="12">
        <f>V14+V16</f>
        <v>5537</v>
      </c>
      <c r="W18" s="12"/>
      <c r="X18" s="12"/>
      <c r="Y18" s="12"/>
    </row>
    <row r="19" spans="1:27" ht="27.75" customHeight="1">
      <c r="A19" s="34"/>
      <c r="B19" s="1672" t="s">
        <v>150</v>
      </c>
      <c r="C19" s="1672"/>
      <c r="D19" s="1672"/>
      <c r="E19" s="1672"/>
      <c r="F19" s="1672"/>
      <c r="G19" s="1672"/>
      <c r="H19" s="1672"/>
      <c r="I19" s="1672"/>
      <c r="J19" s="1672"/>
      <c r="K19" s="1672"/>
      <c r="L19" s="1672"/>
      <c r="M19" s="1672"/>
      <c r="N19" s="1672"/>
      <c r="O19" s="1672"/>
      <c r="P19" s="1672"/>
      <c r="Q19" s="1672"/>
      <c r="R19" s="1672"/>
      <c r="S19" s="1672"/>
      <c r="T19" s="1672"/>
      <c r="U19" s="1672"/>
      <c r="V19" s="12"/>
      <c r="W19" s="12"/>
      <c r="X19" s="12"/>
      <c r="Y19" s="12"/>
      <c r="AA19" s="74"/>
    </row>
    <row r="20" spans="1:25" ht="17.25" customHeight="1">
      <c r="A20" s="572"/>
      <c r="B20" s="1694" t="s">
        <v>143</v>
      </c>
      <c r="C20" s="1694"/>
      <c r="D20" s="1694"/>
      <c r="E20" s="1695"/>
      <c r="F20" s="1693" t="s">
        <v>144</v>
      </c>
      <c r="G20" s="1694"/>
      <c r="H20" s="1694">
        <v>324610</v>
      </c>
      <c r="I20" s="1695"/>
      <c r="J20" s="392"/>
      <c r="K20" s="1693" t="s">
        <v>145</v>
      </c>
      <c r="L20" s="1694"/>
      <c r="M20" s="1694"/>
      <c r="N20" s="1708">
        <v>177489</v>
      </c>
      <c r="O20" s="1708"/>
      <c r="P20" s="1709"/>
      <c r="Q20" s="392"/>
      <c r="R20" s="281" t="s">
        <v>146</v>
      </c>
      <c r="S20" s="1708">
        <v>502099</v>
      </c>
      <c r="T20" s="1708"/>
      <c r="U20" s="1709"/>
      <c r="V20" s="12"/>
      <c r="W20" s="12"/>
      <c r="X20" s="12"/>
      <c r="Y20" s="12"/>
    </row>
    <row r="21" spans="1:25" ht="40.5" customHeight="1">
      <c r="A21" s="25"/>
      <c r="B21" s="1670" t="s">
        <v>766</v>
      </c>
      <c r="C21" s="1670"/>
      <c r="D21" s="1670"/>
      <c r="E21" s="1670"/>
      <c r="F21" s="1670"/>
      <c r="G21" s="1670"/>
      <c r="H21" s="1670"/>
      <c r="I21" s="1670"/>
      <c r="J21" s="1670"/>
      <c r="K21" s="1670"/>
      <c r="L21" s="1670"/>
      <c r="M21" s="1670"/>
      <c r="N21" s="1670"/>
      <c r="O21" s="1670"/>
      <c r="P21" s="1670"/>
      <c r="Q21" s="1670"/>
      <c r="R21" s="1670"/>
      <c r="S21" s="1670"/>
      <c r="T21" s="1670"/>
      <c r="U21" s="1670"/>
      <c r="V21" s="12"/>
      <c r="W21" s="12"/>
      <c r="X21" s="12"/>
      <c r="Y21" s="12"/>
    </row>
    <row r="22" spans="1:25" ht="18">
      <c r="A22" s="574"/>
      <c r="B22" s="1688" t="s">
        <v>98</v>
      </c>
      <c r="C22" s="1699"/>
      <c r="D22" s="1208" t="s">
        <v>106</v>
      </c>
      <c r="E22" s="1209"/>
      <c r="F22" s="1209"/>
      <c r="G22" s="1209"/>
      <c r="H22" s="1209"/>
      <c r="I22" s="1210"/>
      <c r="J22" s="1208" t="s">
        <v>131</v>
      </c>
      <c r="K22" s="1209"/>
      <c r="L22" s="1209"/>
      <c r="M22" s="1209"/>
      <c r="N22" s="1209"/>
      <c r="O22" s="1210"/>
      <c r="P22" s="1208" t="s">
        <v>6</v>
      </c>
      <c r="Q22" s="1209"/>
      <c r="R22" s="1209"/>
      <c r="S22" s="1209"/>
      <c r="T22" s="1209"/>
      <c r="U22" s="1210"/>
      <c r="V22" s="12"/>
      <c r="W22" s="12"/>
      <c r="X22" s="12"/>
      <c r="Y22" s="12"/>
    </row>
    <row r="23" spans="1:25" ht="18" customHeight="1">
      <c r="A23" s="575"/>
      <c r="B23" s="1700"/>
      <c r="C23" s="1701"/>
      <c r="D23" s="1108" t="s">
        <v>688</v>
      </c>
      <c r="E23" s="1032"/>
      <c r="F23" s="1033"/>
      <c r="G23" s="1108" t="s">
        <v>687</v>
      </c>
      <c r="H23" s="1032"/>
      <c r="I23" s="1033"/>
      <c r="J23" s="1108" t="s">
        <v>688</v>
      </c>
      <c r="K23" s="1032"/>
      <c r="L23" s="1033"/>
      <c r="M23" s="1108" t="s">
        <v>687</v>
      </c>
      <c r="N23" s="1032"/>
      <c r="O23" s="1033"/>
      <c r="P23" s="1108" t="s">
        <v>688</v>
      </c>
      <c r="Q23" s="1032"/>
      <c r="R23" s="1033"/>
      <c r="S23" s="1108" t="s">
        <v>687</v>
      </c>
      <c r="T23" s="1032"/>
      <c r="U23" s="1033"/>
      <c r="V23" s="12"/>
      <c r="W23" s="12"/>
      <c r="X23" s="12"/>
      <c r="Y23" s="12"/>
    </row>
    <row r="24" spans="1:25" ht="18" customHeight="1">
      <c r="A24" s="575"/>
      <c r="B24" s="1702"/>
      <c r="C24" s="1703"/>
      <c r="D24" s="254" t="s">
        <v>686</v>
      </c>
      <c r="E24" s="254" t="s">
        <v>133</v>
      </c>
      <c r="F24" s="254" t="s">
        <v>7</v>
      </c>
      <c r="G24" s="254" t="s">
        <v>686</v>
      </c>
      <c r="H24" s="254" t="s">
        <v>133</v>
      </c>
      <c r="I24" s="254" t="s">
        <v>7</v>
      </c>
      <c r="J24" s="254" t="s">
        <v>686</v>
      </c>
      <c r="K24" s="254" t="s">
        <v>133</v>
      </c>
      <c r="L24" s="254" t="s">
        <v>7</v>
      </c>
      <c r="M24" s="254" t="s">
        <v>686</v>
      </c>
      <c r="N24" s="254" t="s">
        <v>133</v>
      </c>
      <c r="O24" s="254" t="s">
        <v>7</v>
      </c>
      <c r="P24" s="254" t="s">
        <v>686</v>
      </c>
      <c r="Q24" s="254" t="s">
        <v>133</v>
      </c>
      <c r="R24" s="254" t="s">
        <v>7</v>
      </c>
      <c r="S24" s="254" t="s">
        <v>686</v>
      </c>
      <c r="T24" s="254" t="s">
        <v>133</v>
      </c>
      <c r="U24" s="254" t="s">
        <v>7</v>
      </c>
      <c r="V24" s="12"/>
      <c r="W24" s="12"/>
      <c r="X24" s="12"/>
      <c r="Y24" s="12"/>
    </row>
    <row r="25" spans="1:25" ht="3" customHeight="1" hidden="1">
      <c r="A25" s="575"/>
      <c r="B25" s="576"/>
      <c r="C25" s="57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 t="s">
        <v>19</v>
      </c>
      <c r="P25" s="43"/>
      <c r="Q25" s="43"/>
      <c r="R25" s="43"/>
      <c r="S25" s="43"/>
      <c r="T25" s="43"/>
      <c r="U25" s="40"/>
      <c r="V25" s="12"/>
      <c r="W25" s="12"/>
      <c r="X25" s="12"/>
      <c r="Y25" s="12"/>
    </row>
    <row r="26" spans="1:25" ht="15" customHeight="1">
      <c r="A26" s="341"/>
      <c r="B26" s="1728" t="s">
        <v>689</v>
      </c>
      <c r="C26" s="1729"/>
      <c r="D26" s="1692">
        <v>659</v>
      </c>
      <c r="E26" s="1041">
        <v>183</v>
      </c>
      <c r="F26" s="1691">
        <f>E26+D26</f>
        <v>842</v>
      </c>
      <c r="G26" s="1041">
        <v>659</v>
      </c>
      <c r="H26" s="1041">
        <v>183</v>
      </c>
      <c r="I26" s="1691">
        <f>G26+H26</f>
        <v>842</v>
      </c>
      <c r="J26" s="1041">
        <v>573</v>
      </c>
      <c r="K26" s="1041">
        <v>158</v>
      </c>
      <c r="L26" s="1691">
        <f>J26+K26</f>
        <v>731</v>
      </c>
      <c r="M26" s="1041">
        <f>J26+'M I S 5'!P26</f>
        <v>574</v>
      </c>
      <c r="N26" s="1041">
        <f>K26+'M I S 5'!Q26</f>
        <v>158</v>
      </c>
      <c r="O26" s="1691">
        <f>N26+M26</f>
        <v>732</v>
      </c>
      <c r="P26" s="1746">
        <v>154</v>
      </c>
      <c r="Q26" s="1739">
        <v>38</v>
      </c>
      <c r="R26" s="1739">
        <f>P26+Q26</f>
        <v>192</v>
      </c>
      <c r="S26" s="1726">
        <f>S29</f>
        <v>153</v>
      </c>
      <c r="T26" s="1726">
        <f>T29</f>
        <v>38</v>
      </c>
      <c r="U26" s="1727">
        <f>U29</f>
        <v>191</v>
      </c>
      <c r="V26" s="12"/>
      <c r="W26" s="12"/>
      <c r="X26" s="12"/>
      <c r="Y26" s="12"/>
    </row>
    <row r="27" spans="1:25" ht="14.25" customHeight="1">
      <c r="A27" s="341"/>
      <c r="B27" s="1702"/>
      <c r="C27" s="1703"/>
      <c r="D27" s="1041"/>
      <c r="E27" s="1041"/>
      <c r="F27" s="1691"/>
      <c r="G27" s="1041"/>
      <c r="H27" s="1041"/>
      <c r="I27" s="1691"/>
      <c r="J27" s="1041"/>
      <c r="K27" s="1041"/>
      <c r="L27" s="1691"/>
      <c r="M27" s="1041"/>
      <c r="N27" s="1041"/>
      <c r="O27" s="1691"/>
      <c r="P27" s="1740"/>
      <c r="Q27" s="1740"/>
      <c r="R27" s="1740"/>
      <c r="S27" s="1691"/>
      <c r="T27" s="1691"/>
      <c r="U27" s="1686"/>
      <c r="V27" s="12"/>
      <c r="W27" s="12"/>
      <c r="X27" s="12"/>
      <c r="Y27" s="12"/>
    </row>
    <row r="28" spans="1:25" ht="0.75" customHeight="1" hidden="1">
      <c r="A28" s="341"/>
      <c r="B28" s="562"/>
      <c r="C28" s="562"/>
      <c r="D28" s="384"/>
      <c r="E28" s="384"/>
      <c r="F28" s="414"/>
      <c r="G28" s="384"/>
      <c r="H28" s="384"/>
      <c r="I28" s="414"/>
      <c r="J28" s="384"/>
      <c r="K28" s="384"/>
      <c r="L28" s="414"/>
      <c r="M28" s="384"/>
      <c r="N28" s="384"/>
      <c r="O28" s="414"/>
      <c r="P28" s="414"/>
      <c r="Q28" s="414"/>
      <c r="R28" s="414"/>
      <c r="S28" s="414"/>
      <c r="T28" s="414"/>
      <c r="U28" s="414"/>
      <c r="V28" s="12"/>
      <c r="W28" s="12"/>
      <c r="X28" s="12"/>
      <c r="Y28" s="12"/>
    </row>
    <row r="29" spans="1:25" ht="21.75" customHeight="1">
      <c r="A29" s="341"/>
      <c r="B29" s="1687" t="s">
        <v>132</v>
      </c>
      <c r="C29" s="1687"/>
      <c r="D29" s="1018">
        <v>1175</v>
      </c>
      <c r="E29" s="384">
        <v>287</v>
      </c>
      <c r="F29" s="414">
        <f>E29+D29</f>
        <v>1462</v>
      </c>
      <c r="G29" s="368">
        <v>1175</v>
      </c>
      <c r="H29" s="384">
        <v>287</v>
      </c>
      <c r="I29" s="414">
        <f>H29+G29</f>
        <v>1462</v>
      </c>
      <c r="J29" s="824">
        <v>1021</v>
      </c>
      <c r="K29" s="384">
        <v>249</v>
      </c>
      <c r="L29" s="414">
        <f>K29+J29</f>
        <v>1270</v>
      </c>
      <c r="M29" s="568">
        <f>'M I S 5'!T29</f>
        <v>1022</v>
      </c>
      <c r="N29" s="568">
        <f>'M I S 5'!V29</f>
        <v>249</v>
      </c>
      <c r="O29" s="569">
        <f>SUM(M29:N29)</f>
        <v>1271</v>
      </c>
      <c r="P29" s="1019">
        <v>154</v>
      </c>
      <c r="Q29" s="414">
        <v>38</v>
      </c>
      <c r="R29" s="414">
        <f>P29+Q29</f>
        <v>192</v>
      </c>
      <c r="S29" s="569">
        <f>G29-M29</f>
        <v>153</v>
      </c>
      <c r="T29" s="569">
        <f>H29-N29</f>
        <v>38</v>
      </c>
      <c r="U29" s="570">
        <f>T29+S29</f>
        <v>191</v>
      </c>
      <c r="V29" s="12"/>
      <c r="W29" s="12"/>
      <c r="X29" s="12"/>
      <c r="Y29" s="12"/>
    </row>
    <row r="30" spans="1:26" ht="30" customHeight="1">
      <c r="A30" s="34"/>
      <c r="B30" s="1669" t="s">
        <v>908</v>
      </c>
      <c r="C30" s="1669"/>
      <c r="D30" s="1669"/>
      <c r="E30" s="1669"/>
      <c r="F30" s="1669"/>
      <c r="G30" s="1669"/>
      <c r="H30" s="1669"/>
      <c r="I30" s="1669"/>
      <c r="J30" s="1669"/>
      <c r="K30" s="1669"/>
      <c r="L30" s="1669"/>
      <c r="M30" s="1669"/>
      <c r="N30" s="1669"/>
      <c r="O30" s="1669"/>
      <c r="P30" s="1669"/>
      <c r="Q30" s="1669"/>
      <c r="R30" s="1669"/>
      <c r="S30" s="1669"/>
      <c r="T30" s="1669"/>
      <c r="U30" s="1669"/>
      <c r="V30" s="12"/>
      <c r="W30" s="12"/>
      <c r="X30" s="12"/>
      <c r="Y30" s="12"/>
      <c r="Z30" s="103"/>
    </row>
    <row r="31" spans="1:25" ht="23.25" customHeight="1">
      <c r="A31" s="571"/>
      <c r="B31" s="1688" t="s">
        <v>98</v>
      </c>
      <c r="C31" s="1689"/>
      <c r="D31" s="1193" t="s">
        <v>106</v>
      </c>
      <c r="E31" s="1195"/>
      <c r="F31" s="1209" t="s">
        <v>147</v>
      </c>
      <c r="G31" s="1209"/>
      <c r="H31" s="1209"/>
      <c r="I31" s="1209"/>
      <c r="J31" s="1209"/>
      <c r="K31" s="1209"/>
      <c r="L31" s="1209"/>
      <c r="M31" s="1210"/>
      <c r="N31" s="1208" t="s">
        <v>148</v>
      </c>
      <c r="O31" s="1209"/>
      <c r="P31" s="1209"/>
      <c r="Q31" s="1209"/>
      <c r="R31" s="1209"/>
      <c r="S31" s="1209"/>
      <c r="T31" s="1209"/>
      <c r="U31" s="1210"/>
      <c r="V31" s="12"/>
      <c r="W31" s="12"/>
      <c r="X31" s="12"/>
      <c r="Y31" s="12"/>
    </row>
    <row r="32" spans="1:25" ht="18.75" customHeight="1">
      <c r="A32" s="1610"/>
      <c r="B32" s="1736"/>
      <c r="C32" s="1737"/>
      <c r="D32" s="1736"/>
      <c r="E32" s="1737"/>
      <c r="F32" s="1108" t="s">
        <v>134</v>
      </c>
      <c r="G32" s="1033"/>
      <c r="H32" s="254" t="s">
        <v>135</v>
      </c>
      <c r="I32" s="361" t="s">
        <v>136</v>
      </c>
      <c r="J32" s="254" t="s">
        <v>137</v>
      </c>
      <c r="K32" s="254" t="s">
        <v>138</v>
      </c>
      <c r="L32" s="1108" t="s">
        <v>7</v>
      </c>
      <c r="M32" s="1033"/>
      <c r="N32" s="1108" t="s">
        <v>134</v>
      </c>
      <c r="O32" s="1033"/>
      <c r="P32" s="254" t="s">
        <v>135</v>
      </c>
      <c r="Q32" s="361" t="s">
        <v>136</v>
      </c>
      <c r="R32" s="254" t="s">
        <v>137</v>
      </c>
      <c r="S32" s="254" t="s">
        <v>138</v>
      </c>
      <c r="T32" s="1108" t="s">
        <v>7</v>
      </c>
      <c r="U32" s="1033"/>
      <c r="V32" s="12"/>
      <c r="W32" s="12"/>
      <c r="X32" s="12"/>
      <c r="Y32" s="12"/>
    </row>
    <row r="33" spans="1:25" ht="3" customHeight="1" hidden="1">
      <c r="A33" s="1610"/>
      <c r="B33" s="41"/>
      <c r="C33" s="43"/>
      <c r="D33" s="43"/>
      <c r="E33" s="43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7"/>
      <c r="V33" s="12"/>
      <c r="W33" s="12"/>
      <c r="X33" s="12"/>
      <c r="Y33" s="12"/>
    </row>
    <row r="34" spans="1:25" ht="17.25" customHeight="1">
      <c r="A34" s="1205"/>
      <c r="B34" s="1036" t="s">
        <v>139</v>
      </c>
      <c r="C34" s="1036"/>
      <c r="D34" s="1036">
        <v>0</v>
      </c>
      <c r="E34" s="1036"/>
      <c r="F34" s="1738">
        <v>0</v>
      </c>
      <c r="G34" s="1738"/>
      <c r="H34" s="254">
        <v>0</v>
      </c>
      <c r="I34" s="254">
        <v>0</v>
      </c>
      <c r="J34" s="254">
        <v>0</v>
      </c>
      <c r="K34" s="254">
        <v>0</v>
      </c>
      <c r="L34" s="1673">
        <f>F34+H34+I34</f>
        <v>0</v>
      </c>
      <c r="M34" s="1673"/>
      <c r="N34" s="1738">
        <v>0</v>
      </c>
      <c r="O34" s="1738"/>
      <c r="P34" s="254">
        <v>0</v>
      </c>
      <c r="Q34" s="254">
        <v>0</v>
      </c>
      <c r="R34" s="254">
        <v>0</v>
      </c>
      <c r="S34" s="254">
        <v>0</v>
      </c>
      <c r="T34" s="1673">
        <f>N34+P34+Q34</f>
        <v>0</v>
      </c>
      <c r="U34" s="1673"/>
      <c r="V34" s="12"/>
      <c r="W34" s="12"/>
      <c r="X34" s="12"/>
      <c r="Y34" s="12"/>
    </row>
    <row r="35" spans="1:25" ht="3" customHeight="1" hidden="1">
      <c r="A35" s="1205"/>
      <c r="B35" s="39"/>
      <c r="C35" s="39"/>
      <c r="D35" s="39"/>
      <c r="E35" s="39"/>
      <c r="F35" s="415"/>
      <c r="G35" s="415"/>
      <c r="H35" s="415"/>
      <c r="I35" s="415"/>
      <c r="J35" s="415"/>
      <c r="K35" s="415"/>
      <c r="L35" s="256"/>
      <c r="M35" s="256"/>
      <c r="N35" s="415"/>
      <c r="O35" s="415"/>
      <c r="P35" s="415"/>
      <c r="Q35" s="415"/>
      <c r="R35" s="415"/>
      <c r="S35" s="415"/>
      <c r="T35" s="381"/>
      <c r="U35" s="381"/>
      <c r="V35" s="12"/>
      <c r="W35" s="12"/>
      <c r="X35" s="12"/>
      <c r="Y35" s="12"/>
    </row>
    <row r="36" spans="1:25" ht="21" customHeight="1">
      <c r="A36" s="1205"/>
      <c r="B36" s="1036" t="s">
        <v>140</v>
      </c>
      <c r="C36" s="1036"/>
      <c r="D36" s="1427">
        <f>I29</f>
        <v>1462</v>
      </c>
      <c r="E36" s="1427"/>
      <c r="F36" s="1227">
        <f>'M I S 5'!T26+'M I S 5'!V26</f>
        <v>732</v>
      </c>
      <c r="G36" s="1227"/>
      <c r="H36" s="368">
        <f>'M I S 5'!T27+'M I S 5'!V27</f>
        <v>406</v>
      </c>
      <c r="I36" s="368">
        <f>'M I S 5'!T28+'M I S 5'!V28</f>
        <v>133</v>
      </c>
      <c r="J36" s="368">
        <v>0</v>
      </c>
      <c r="K36" s="368">
        <v>0</v>
      </c>
      <c r="L36" s="1686">
        <f>F36+H36+I36</f>
        <v>1271</v>
      </c>
      <c r="M36" s="1686"/>
      <c r="N36" s="1227">
        <f>'M I S 5'!R26+'M I S 5'!S26</f>
        <v>110</v>
      </c>
      <c r="O36" s="1227"/>
      <c r="P36" s="368">
        <f>'M I S 5'!R27+'M I S 5'!S27</f>
        <v>56</v>
      </c>
      <c r="Q36" s="368">
        <f>'M I S 5'!R28+'M I S 5'!S28</f>
        <v>25</v>
      </c>
      <c r="R36" s="368"/>
      <c r="S36" s="368"/>
      <c r="T36" s="1686">
        <f>N36+P36+Q36</f>
        <v>191</v>
      </c>
      <c r="U36" s="1686"/>
      <c r="V36" s="96"/>
      <c r="W36" s="12"/>
      <c r="X36" s="12"/>
      <c r="Y36" s="12"/>
    </row>
    <row r="37" spans="1:25" ht="7.5" customHeight="1" hidden="1">
      <c r="A37" s="1205"/>
      <c r="B37" s="39"/>
      <c r="C37" s="39"/>
      <c r="D37" s="379"/>
      <c r="E37" s="379"/>
      <c r="F37" s="390"/>
      <c r="G37" s="390"/>
      <c r="H37" s="390"/>
      <c r="I37" s="390"/>
      <c r="J37" s="390"/>
      <c r="K37" s="390"/>
      <c r="L37" s="412"/>
      <c r="M37" s="412"/>
      <c r="N37" s="390"/>
      <c r="O37" s="390"/>
      <c r="P37" s="390"/>
      <c r="Q37" s="390"/>
      <c r="R37" s="390"/>
      <c r="S37" s="390"/>
      <c r="T37" s="413"/>
      <c r="U37" s="413"/>
      <c r="V37" s="12"/>
      <c r="W37" s="12"/>
      <c r="X37" s="12"/>
      <c r="Y37" s="12"/>
    </row>
    <row r="38" spans="1:25" ht="16.5" customHeight="1">
      <c r="A38" s="1205"/>
      <c r="B38" s="1036" t="s">
        <v>141</v>
      </c>
      <c r="C38" s="1036"/>
      <c r="D38" s="1428">
        <f>'M I S-2'!Q11/100000</f>
        <v>310.255</v>
      </c>
      <c r="E38" s="1428"/>
      <c r="F38" s="1685">
        <v>112.365</v>
      </c>
      <c r="G38" s="1686"/>
      <c r="H38" s="1686">
        <v>91.27</v>
      </c>
      <c r="I38" s="1686">
        <v>41.47</v>
      </c>
      <c r="J38" s="1686">
        <v>0</v>
      </c>
      <c r="K38" s="1686">
        <v>0</v>
      </c>
      <c r="L38" s="1686">
        <f>F38+H38+I38</f>
        <v>245.105</v>
      </c>
      <c r="M38" s="1686"/>
      <c r="N38" s="1734">
        <v>34.9</v>
      </c>
      <c r="O38" s="1686"/>
      <c r="P38" s="1741">
        <v>20.25</v>
      </c>
      <c r="Q38" s="1735">
        <v>10</v>
      </c>
      <c r="R38" s="1686">
        <v>0</v>
      </c>
      <c r="S38" s="1686">
        <v>0</v>
      </c>
      <c r="T38" s="1733">
        <f>N38+P38+Q38</f>
        <v>65.15</v>
      </c>
      <c r="U38" s="1686"/>
      <c r="V38" s="12"/>
      <c r="W38" s="12"/>
      <c r="X38" s="12"/>
      <c r="Y38" s="12"/>
    </row>
    <row r="39" spans="1:25" ht="10.5" customHeight="1">
      <c r="A39" s="1205"/>
      <c r="B39" s="1036" t="s">
        <v>142</v>
      </c>
      <c r="C39" s="1036"/>
      <c r="D39" s="1428"/>
      <c r="E39" s="1428"/>
      <c r="F39" s="1686"/>
      <c r="G39" s="1686"/>
      <c r="H39" s="1686"/>
      <c r="I39" s="1686"/>
      <c r="J39" s="1686"/>
      <c r="K39" s="1686"/>
      <c r="L39" s="1686"/>
      <c r="M39" s="1686"/>
      <c r="N39" s="1686"/>
      <c r="O39" s="1686"/>
      <c r="P39" s="1741"/>
      <c r="Q39" s="1735"/>
      <c r="R39" s="1686"/>
      <c r="S39" s="1686"/>
      <c r="T39" s="1686"/>
      <c r="U39" s="1686"/>
      <c r="V39" s="12"/>
      <c r="W39" s="12"/>
      <c r="X39" s="12"/>
      <c r="Y39" s="12"/>
    </row>
    <row r="40" spans="1:25" ht="35.25" customHeight="1">
      <c r="A40" s="25"/>
      <c r="B40" s="1672" t="s">
        <v>768</v>
      </c>
      <c r="C40" s="1672"/>
      <c r="D40" s="1672"/>
      <c r="E40" s="1672"/>
      <c r="F40" s="1672"/>
      <c r="G40" s="1672"/>
      <c r="H40" s="1672"/>
      <c r="I40" s="1672"/>
      <c r="J40" s="1672"/>
      <c r="K40" s="1672"/>
      <c r="L40" s="1672"/>
      <c r="M40" s="1672"/>
      <c r="N40" s="1672"/>
      <c r="O40" s="1672"/>
      <c r="P40" s="1672"/>
      <c r="Q40" s="1672"/>
      <c r="R40" s="1672"/>
      <c r="S40" s="1672"/>
      <c r="T40" s="1672"/>
      <c r="U40" s="1672"/>
      <c r="V40" s="12"/>
      <c r="W40" s="12"/>
      <c r="X40" s="12"/>
      <c r="Y40" s="12"/>
    </row>
    <row r="41" spans="1:25" ht="17.25" customHeight="1">
      <c r="A41" s="571"/>
      <c r="B41" s="1193" t="s">
        <v>98</v>
      </c>
      <c r="C41" s="1194"/>
      <c r="D41" s="1193" t="s">
        <v>106</v>
      </c>
      <c r="E41" s="1195"/>
      <c r="F41" s="1209" t="s">
        <v>299</v>
      </c>
      <c r="G41" s="1209"/>
      <c r="H41" s="1209"/>
      <c r="I41" s="1209"/>
      <c r="J41" s="1209"/>
      <c r="K41" s="1209"/>
      <c r="L41" s="1209"/>
      <c r="M41" s="1210"/>
      <c r="N41" s="411" t="s">
        <v>151</v>
      </c>
      <c r="O41" s="1064" t="s">
        <v>152</v>
      </c>
      <c r="P41" s="1064"/>
      <c r="Q41" s="1064"/>
      <c r="R41" s="1681"/>
      <c r="S41" s="1682" t="s">
        <v>330</v>
      </c>
      <c r="T41" s="1683"/>
      <c r="U41" s="1684"/>
      <c r="V41" s="12"/>
      <c r="W41" s="12"/>
      <c r="X41" s="12"/>
      <c r="Y41" s="12"/>
    </row>
    <row r="42" spans="1:25" ht="14.25">
      <c r="A42" s="1610"/>
      <c r="B42" s="1736"/>
      <c r="C42" s="1737"/>
      <c r="D42" s="1736"/>
      <c r="E42" s="1737"/>
      <c r="F42" s="1034" t="s">
        <v>134</v>
      </c>
      <c r="G42" s="1035"/>
      <c r="H42" s="32" t="s">
        <v>135</v>
      </c>
      <c r="I42" s="72" t="s">
        <v>136</v>
      </c>
      <c r="J42" s="32" t="s">
        <v>137</v>
      </c>
      <c r="K42" s="32" t="s">
        <v>138</v>
      </c>
      <c r="L42" s="1034" t="s">
        <v>7</v>
      </c>
      <c r="M42" s="1035"/>
      <c r="N42" s="1589"/>
      <c r="O42" s="1042"/>
      <c r="P42" s="1042"/>
      <c r="Q42" s="1042"/>
      <c r="R42" s="1042"/>
      <c r="S42" s="1042"/>
      <c r="T42" s="1042"/>
      <c r="U42" s="1042"/>
      <c r="V42" s="12"/>
      <c r="W42" s="12"/>
      <c r="X42" s="12"/>
      <c r="Y42" s="12"/>
    </row>
    <row r="43" spans="1:25" ht="2.25" customHeight="1">
      <c r="A43" s="1610"/>
      <c r="B43" s="4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0"/>
      <c r="N43" s="1589"/>
      <c r="O43" s="1042"/>
      <c r="P43" s="1042"/>
      <c r="Q43" s="1042"/>
      <c r="R43" s="1042"/>
      <c r="S43" s="1042"/>
      <c r="T43" s="1042"/>
      <c r="U43" s="1042"/>
      <c r="V43" s="12"/>
      <c r="W43" s="12"/>
      <c r="X43" s="12"/>
      <c r="Y43" s="12"/>
    </row>
    <row r="44" spans="1:25" ht="19.5" customHeight="1">
      <c r="A44" s="1205"/>
      <c r="B44" s="1036" t="s">
        <v>139</v>
      </c>
      <c r="C44" s="1036"/>
      <c r="D44" s="1036">
        <v>0</v>
      </c>
      <c r="E44" s="1036"/>
      <c r="F44" s="1036">
        <v>0</v>
      </c>
      <c r="G44" s="1036"/>
      <c r="H44" s="32">
        <v>0</v>
      </c>
      <c r="I44" s="32">
        <v>0</v>
      </c>
      <c r="J44" s="32">
        <v>0</v>
      </c>
      <c r="K44" s="32">
        <v>0</v>
      </c>
      <c r="L44" s="1678">
        <f>F44+H44+I44</f>
        <v>0</v>
      </c>
      <c r="M44" s="1678"/>
      <c r="N44" s="1205"/>
      <c r="O44" s="1042"/>
      <c r="P44" s="1042"/>
      <c r="Q44" s="1042"/>
      <c r="R44" s="1042"/>
      <c r="S44" s="1042"/>
      <c r="T44" s="1042"/>
      <c r="U44" s="1042"/>
      <c r="V44" s="12"/>
      <c r="W44" s="12"/>
      <c r="X44" s="12"/>
      <c r="Y44" s="12"/>
    </row>
    <row r="45" spans="1:25" ht="9.75" customHeight="1" hidden="1">
      <c r="A45" s="120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64"/>
      <c r="M45" s="364"/>
      <c r="N45" s="1205"/>
      <c r="O45" s="1042"/>
      <c r="P45" s="1042"/>
      <c r="Q45" s="1042"/>
      <c r="R45" s="1042"/>
      <c r="S45" s="1042"/>
      <c r="T45" s="1042"/>
      <c r="U45" s="1042"/>
      <c r="V45" s="12"/>
      <c r="W45" s="12"/>
      <c r="X45" s="12"/>
      <c r="Y45" s="12"/>
    </row>
    <row r="46" spans="1:25" ht="20.25" customHeight="1">
      <c r="A46" s="1205"/>
      <c r="B46" s="1036" t="s">
        <v>140</v>
      </c>
      <c r="C46" s="1036"/>
      <c r="D46" s="1427">
        <f>I29</f>
        <v>1462</v>
      </c>
      <c r="E46" s="1427"/>
      <c r="F46" s="1690">
        <v>12</v>
      </c>
      <c r="G46" s="1427"/>
      <c r="H46" s="369">
        <v>11</v>
      </c>
      <c r="I46" s="369">
        <v>5</v>
      </c>
      <c r="J46" s="369">
        <v>0</v>
      </c>
      <c r="K46" s="369">
        <v>0</v>
      </c>
      <c r="L46" s="1428">
        <f>F46+H46+I46</f>
        <v>28</v>
      </c>
      <c r="M46" s="1428"/>
      <c r="N46" s="1205"/>
      <c r="O46" s="1042"/>
      <c r="P46" s="1042"/>
      <c r="Q46" s="1042"/>
      <c r="R46" s="1042"/>
      <c r="S46" s="1042"/>
      <c r="T46" s="1042"/>
      <c r="U46" s="1042"/>
      <c r="V46" s="12"/>
      <c r="W46" s="12"/>
      <c r="X46" s="12"/>
      <c r="Y46" s="12"/>
    </row>
    <row r="47" spans="1:25" ht="0.75" customHeight="1" hidden="1">
      <c r="A47" s="1205"/>
      <c r="B47" s="39"/>
      <c r="C47" s="39"/>
      <c r="D47" s="379"/>
      <c r="E47" s="379"/>
      <c r="F47" s="379"/>
      <c r="G47" s="379"/>
      <c r="H47" s="379"/>
      <c r="I47" s="379"/>
      <c r="J47" s="379"/>
      <c r="K47" s="379"/>
      <c r="L47" s="380"/>
      <c r="M47" s="380"/>
      <c r="N47" s="1205"/>
      <c r="O47" s="1042"/>
      <c r="P47" s="1042"/>
      <c r="Q47" s="1042"/>
      <c r="R47" s="1042"/>
      <c r="S47" s="1042"/>
      <c r="T47" s="1042"/>
      <c r="U47" s="1042"/>
      <c r="V47" s="12"/>
      <c r="W47" s="12"/>
      <c r="X47" s="12"/>
      <c r="Y47" s="12"/>
    </row>
    <row r="48" spans="1:25" ht="18.75" customHeight="1">
      <c r="A48" s="1205"/>
      <c r="B48" s="1036" t="s">
        <v>141</v>
      </c>
      <c r="C48" s="1036"/>
      <c r="D48" s="1428">
        <f>D38</f>
        <v>310.255</v>
      </c>
      <c r="E48" s="1428"/>
      <c r="F48" s="1679">
        <v>2.61</v>
      </c>
      <c r="G48" s="1428"/>
      <c r="H48" s="1428">
        <v>2.89</v>
      </c>
      <c r="I48" s="1428">
        <v>2.5</v>
      </c>
      <c r="J48" s="1428">
        <v>0</v>
      </c>
      <c r="K48" s="1428">
        <v>0</v>
      </c>
      <c r="L48" s="1428">
        <f>F48+H48+I48</f>
        <v>8</v>
      </c>
      <c r="M48" s="1428"/>
      <c r="N48" s="1205"/>
      <c r="O48" s="1042"/>
      <c r="P48" s="1042"/>
      <c r="Q48" s="1042"/>
      <c r="R48" s="1042"/>
      <c r="S48" s="1042"/>
      <c r="T48" s="1042"/>
      <c r="U48" s="1042"/>
      <c r="V48" s="12"/>
      <c r="W48" s="12"/>
      <c r="X48" s="12"/>
      <c r="Y48" s="12"/>
    </row>
    <row r="49" spans="1:25" ht="12" customHeight="1">
      <c r="A49" s="1205"/>
      <c r="B49" s="1036" t="s">
        <v>142</v>
      </c>
      <c r="C49" s="1036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205"/>
      <c r="O49" s="1042"/>
      <c r="P49" s="1042"/>
      <c r="Q49" s="1042"/>
      <c r="R49" s="1042"/>
      <c r="S49" s="1042"/>
      <c r="T49" s="1042"/>
      <c r="U49" s="1042"/>
      <c r="V49" s="12"/>
      <c r="W49" s="12"/>
      <c r="X49" s="12"/>
      <c r="Y49" s="12"/>
    </row>
    <row r="50" spans="1:25" ht="15" customHeight="1">
      <c r="A50" s="1042"/>
      <c r="B50" s="1042"/>
      <c r="C50" s="1042"/>
      <c r="D50" s="1042"/>
      <c r="E50" s="1042"/>
      <c r="F50" s="1042"/>
      <c r="G50" s="1042"/>
      <c r="H50" s="1042"/>
      <c r="I50" s="1042"/>
      <c r="J50" s="1042"/>
      <c r="K50" s="1042"/>
      <c r="L50" s="1042"/>
      <c r="M50" s="1042"/>
      <c r="N50" s="1042"/>
      <c r="O50" s="1042"/>
      <c r="P50" s="1042"/>
      <c r="Q50" s="1042"/>
      <c r="R50" s="1042"/>
      <c r="S50" s="1042"/>
      <c r="T50" s="1042"/>
      <c r="U50" s="1042"/>
      <c r="V50" s="12"/>
      <c r="W50" s="12"/>
      <c r="X50" s="12"/>
      <c r="Y50" s="12"/>
    </row>
    <row r="51" spans="1:25" ht="6" customHeight="1">
      <c r="A51" s="1042"/>
      <c r="B51" s="1042"/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2"/>
      <c r="Q51" s="1042"/>
      <c r="R51" s="1042"/>
      <c r="S51" s="1042"/>
      <c r="T51" s="1042"/>
      <c r="U51" s="1042"/>
      <c r="V51" s="12"/>
      <c r="W51" s="12"/>
      <c r="X51" s="12"/>
      <c r="Y51" s="12"/>
    </row>
    <row r="52" spans="1:25" ht="15.75" customHeight="1">
      <c r="A52" s="1042"/>
      <c r="B52" s="1042"/>
      <c r="C52" s="1042"/>
      <c r="D52" s="1042"/>
      <c r="E52" s="1042"/>
      <c r="F52" s="1042"/>
      <c r="G52" s="1042"/>
      <c r="H52" s="1042"/>
      <c r="I52" s="1042"/>
      <c r="J52" s="1042"/>
      <c r="K52" s="1042"/>
      <c r="L52" s="1042"/>
      <c r="M52" s="1042"/>
      <c r="N52" s="1042"/>
      <c r="O52" s="1042"/>
      <c r="P52" s="1042"/>
      <c r="Q52" s="1042"/>
      <c r="R52" s="1042"/>
      <c r="S52" s="1042"/>
      <c r="T52" s="1042"/>
      <c r="U52" s="1042"/>
      <c r="V52" s="12"/>
      <c r="W52" s="12"/>
      <c r="X52" s="12"/>
      <c r="Y52" s="12"/>
    </row>
    <row r="53" spans="1:25" ht="5.25" customHeight="1">
      <c r="A53" s="1042"/>
      <c r="B53" s="1042"/>
      <c r="C53" s="1042"/>
      <c r="D53" s="1042"/>
      <c r="E53" s="1042"/>
      <c r="F53" s="1042"/>
      <c r="G53" s="1042"/>
      <c r="H53" s="1042"/>
      <c r="I53" s="1042"/>
      <c r="J53" s="1042"/>
      <c r="K53" s="1042"/>
      <c r="L53" s="1042"/>
      <c r="M53" s="1042"/>
      <c r="N53" s="1042"/>
      <c r="O53" s="1042"/>
      <c r="P53" s="1042"/>
      <c r="Q53" s="1042"/>
      <c r="R53" s="1042"/>
      <c r="S53" s="1042"/>
      <c r="T53" s="1042"/>
      <c r="U53" s="1042"/>
      <c r="V53" s="12"/>
      <c r="W53" s="12"/>
      <c r="X53" s="12"/>
      <c r="Y53" s="12"/>
    </row>
    <row r="54" spans="1:25" ht="15.75">
      <c r="A54" s="12"/>
      <c r="B54" s="1063" t="s">
        <v>160</v>
      </c>
      <c r="C54" s="1063"/>
      <c r="D54" s="1063"/>
      <c r="E54" s="1063"/>
      <c r="F54" s="1042"/>
      <c r="G54" s="1042"/>
      <c r="H54" s="1042"/>
      <c r="I54" s="1042"/>
      <c r="J54" s="1042"/>
      <c r="K54" s="1042"/>
      <c r="L54" s="1042"/>
      <c r="M54" s="1042"/>
      <c r="N54" s="1042"/>
      <c r="O54" s="1063" t="s">
        <v>154</v>
      </c>
      <c r="P54" s="1063"/>
      <c r="Q54" s="1063"/>
      <c r="R54" s="1063"/>
      <c r="S54" s="1063"/>
      <c r="T54" s="1063"/>
      <c r="U54" s="12"/>
      <c r="V54" s="12"/>
      <c r="W54" s="12"/>
      <c r="X54" s="12"/>
      <c r="Y54" s="12"/>
    </row>
    <row r="55" spans="1:25" ht="15.75">
      <c r="A55" s="12"/>
      <c r="B55" s="1063" t="s">
        <v>168</v>
      </c>
      <c r="C55" s="1063"/>
      <c r="D55" s="1063"/>
      <c r="E55" s="1063"/>
      <c r="F55" s="1042"/>
      <c r="G55" s="1042"/>
      <c r="H55" s="1042"/>
      <c r="I55" s="1042"/>
      <c r="J55" s="1042"/>
      <c r="K55" s="1042"/>
      <c r="L55" s="1042"/>
      <c r="M55" s="1042"/>
      <c r="N55" s="1042"/>
      <c r="O55" s="1063" t="s">
        <v>167</v>
      </c>
      <c r="P55" s="1063"/>
      <c r="Q55" s="1063"/>
      <c r="R55" s="1063"/>
      <c r="S55" s="1063"/>
      <c r="T55" s="1063"/>
      <c r="U55" s="12"/>
      <c r="V55" s="12"/>
      <c r="W55" s="12"/>
      <c r="X55" s="12"/>
      <c r="Y55" s="12"/>
    </row>
    <row r="56" spans="1:25" ht="14.25">
      <c r="A56" s="1042"/>
      <c r="B56" s="1042"/>
      <c r="C56" s="1042"/>
      <c r="D56" s="1042"/>
      <c r="E56" s="1042"/>
      <c r="F56" s="1042"/>
      <c r="G56" s="1042"/>
      <c r="H56" s="1042"/>
      <c r="I56" s="1042"/>
      <c r="J56" s="1042"/>
      <c r="K56" s="1042"/>
      <c r="L56" s="1042"/>
      <c r="M56" s="1042"/>
      <c r="N56" s="1042"/>
      <c r="O56" s="1042"/>
      <c r="P56" s="1042"/>
      <c r="Q56" s="1042"/>
      <c r="R56" s="1042"/>
      <c r="S56" s="1042"/>
      <c r="T56" s="1042"/>
      <c r="U56" s="1042"/>
      <c r="V56" s="12"/>
      <c r="W56" s="12"/>
      <c r="X56" s="12"/>
      <c r="Y56" s="12"/>
    </row>
    <row r="57" spans="1:25" ht="14.25">
      <c r="A57" s="1042"/>
      <c r="B57" s="1042"/>
      <c r="C57" s="1042"/>
      <c r="D57" s="1042"/>
      <c r="E57" s="1042"/>
      <c r="F57" s="1042"/>
      <c r="G57" s="1042"/>
      <c r="H57" s="1042"/>
      <c r="I57" s="1042"/>
      <c r="J57" s="1042"/>
      <c r="K57" s="1042"/>
      <c r="L57" s="1042"/>
      <c r="M57" s="1042"/>
      <c r="N57" s="1042"/>
      <c r="O57" s="1042"/>
      <c r="P57" s="1042"/>
      <c r="Q57" s="1042"/>
      <c r="R57" s="1042"/>
      <c r="S57" s="1042"/>
      <c r="T57" s="1042"/>
      <c r="U57" s="1042"/>
      <c r="V57" s="12"/>
      <c r="W57" s="12"/>
      <c r="X57" s="12"/>
      <c r="Y57" s="12"/>
    </row>
    <row r="58" spans="1:25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</sheetData>
  <sheetProtection password="C663" sheet="1"/>
  <mergeCells count="168">
    <mergeCell ref="N3:O3"/>
    <mergeCell ref="P26:P27"/>
    <mergeCell ref="A42:A49"/>
    <mergeCell ref="B42:C42"/>
    <mergeCell ref="P2:R3"/>
    <mergeCell ref="L3:M3"/>
    <mergeCell ref="B2:H3"/>
    <mergeCell ref="I7:K7"/>
    <mergeCell ref="Q26:Q27"/>
    <mergeCell ref="J26:J27"/>
    <mergeCell ref="I5:K5"/>
    <mergeCell ref="L2:O2"/>
    <mergeCell ref="A32:A39"/>
    <mergeCell ref="B32:C32"/>
    <mergeCell ref="L38:M39"/>
    <mergeCell ref="B38:C38"/>
    <mergeCell ref="K38:K39"/>
    <mergeCell ref="J38:J39"/>
    <mergeCell ref="F32:G32"/>
    <mergeCell ref="D32:E32"/>
    <mergeCell ref="V11:V12"/>
    <mergeCell ref="S20:U20"/>
    <mergeCell ref="B19:U19"/>
    <mergeCell ref="S2:U3"/>
    <mergeCell ref="N5:O5"/>
    <mergeCell ref="L5:M5"/>
    <mergeCell ref="P11:R12"/>
    <mergeCell ref="B5:H5"/>
    <mergeCell ref="B7:H7"/>
    <mergeCell ref="B9:H9"/>
    <mergeCell ref="J48:J49"/>
    <mergeCell ref="I2:K3"/>
    <mergeCell ref="K26:K27"/>
    <mergeCell ref="R26:R27"/>
    <mergeCell ref="K48:K49"/>
    <mergeCell ref="L48:M49"/>
    <mergeCell ref="P38:P39"/>
    <mergeCell ref="L46:M46"/>
    <mergeCell ref="R38:R39"/>
    <mergeCell ref="P9:R9"/>
    <mergeCell ref="D42:E42"/>
    <mergeCell ref="F31:M31"/>
    <mergeCell ref="N34:O34"/>
    <mergeCell ref="L32:M32"/>
    <mergeCell ref="F34:G34"/>
    <mergeCell ref="H38:H39"/>
    <mergeCell ref="I38:I39"/>
    <mergeCell ref="S38:S39"/>
    <mergeCell ref="T38:U39"/>
    <mergeCell ref="B39:C39"/>
    <mergeCell ref="D38:E39"/>
    <mergeCell ref="N38:O39"/>
    <mergeCell ref="Q38:Q39"/>
    <mergeCell ref="N9:O9"/>
    <mergeCell ref="I9:K9"/>
    <mergeCell ref="I14:K14"/>
    <mergeCell ref="L9:M9"/>
    <mergeCell ref="G23:I23"/>
    <mergeCell ref="B14:H14"/>
    <mergeCell ref="B16:H16"/>
    <mergeCell ref="B18:H18"/>
    <mergeCell ref="B11:H12"/>
    <mergeCell ref="L12:M12"/>
    <mergeCell ref="T26:T27"/>
    <mergeCell ref="U26:U27"/>
    <mergeCell ref="S18:U18"/>
    <mergeCell ref="N14:O14"/>
    <mergeCell ref="P23:R23"/>
    <mergeCell ref="B21:U21"/>
    <mergeCell ref="M23:O23"/>
    <mergeCell ref="S26:S27"/>
    <mergeCell ref="B26:C27"/>
    <mergeCell ref="N26:N27"/>
    <mergeCell ref="L7:M7"/>
    <mergeCell ref="S11:U12"/>
    <mergeCell ref="L11:O11"/>
    <mergeCell ref="J23:L23"/>
    <mergeCell ref="N16:O16"/>
    <mergeCell ref="N18:O18"/>
    <mergeCell ref="P14:R14"/>
    <mergeCell ref="P16:R16"/>
    <mergeCell ref="N7:O7"/>
    <mergeCell ref="P7:R7"/>
    <mergeCell ref="N12:O12"/>
    <mergeCell ref="L16:M16"/>
    <mergeCell ref="S14:U14"/>
    <mergeCell ref="I11:K12"/>
    <mergeCell ref="I16:K16"/>
    <mergeCell ref="L14:M14"/>
    <mergeCell ref="I18:K18"/>
    <mergeCell ref="B22:C22"/>
    <mergeCell ref="D23:F23"/>
    <mergeCell ref="B23:C24"/>
    <mergeCell ref="P22:U22"/>
    <mergeCell ref="J22:O22"/>
    <mergeCell ref="L18:M18"/>
    <mergeCell ref="P18:R18"/>
    <mergeCell ref="N20:P20"/>
    <mergeCell ref="K20:M20"/>
    <mergeCell ref="D22:I22"/>
    <mergeCell ref="G26:G27"/>
    <mergeCell ref="H26:H27"/>
    <mergeCell ref="I26:I27"/>
    <mergeCell ref="F20:G20"/>
    <mergeCell ref="B20:E20"/>
    <mergeCell ref="H20:I20"/>
    <mergeCell ref="E26:E27"/>
    <mergeCell ref="F26:F27"/>
    <mergeCell ref="O26:O27"/>
    <mergeCell ref="D31:E31"/>
    <mergeCell ref="D26:D27"/>
    <mergeCell ref="N31:U31"/>
    <mergeCell ref="T32:U32"/>
    <mergeCell ref="L36:M36"/>
    <mergeCell ref="T36:U36"/>
    <mergeCell ref="N36:O36"/>
    <mergeCell ref="L34:M34"/>
    <mergeCell ref="L26:L27"/>
    <mergeCell ref="M26:M27"/>
    <mergeCell ref="B29:C29"/>
    <mergeCell ref="B31:C31"/>
    <mergeCell ref="B46:C46"/>
    <mergeCell ref="D46:E46"/>
    <mergeCell ref="F46:G46"/>
    <mergeCell ref="F36:G36"/>
    <mergeCell ref="D36:E36"/>
    <mergeCell ref="B34:C34"/>
    <mergeCell ref="B36:C36"/>
    <mergeCell ref="A56:U57"/>
    <mergeCell ref="F54:N55"/>
    <mergeCell ref="A50:U53"/>
    <mergeCell ref="B54:E54"/>
    <mergeCell ref="B55:E55"/>
    <mergeCell ref="F38:G39"/>
    <mergeCell ref="B48:C48"/>
    <mergeCell ref="F42:G42"/>
    <mergeCell ref="B41:C41"/>
    <mergeCell ref="D41:E41"/>
    <mergeCell ref="O55:T55"/>
    <mergeCell ref="D48:E49"/>
    <mergeCell ref="F48:G49"/>
    <mergeCell ref="S5:U5"/>
    <mergeCell ref="P5:R5"/>
    <mergeCell ref="S7:U7"/>
    <mergeCell ref="O41:R41"/>
    <mergeCell ref="S41:U41"/>
    <mergeCell ref="D34:E34"/>
    <mergeCell ref="F41:M41"/>
    <mergeCell ref="B49:C49"/>
    <mergeCell ref="L42:M42"/>
    <mergeCell ref="B44:C44"/>
    <mergeCell ref="F44:G44"/>
    <mergeCell ref="D44:E44"/>
    <mergeCell ref="O54:T54"/>
    <mergeCell ref="H48:H49"/>
    <mergeCell ref="I48:I49"/>
    <mergeCell ref="N42:U49"/>
    <mergeCell ref="L44:M44"/>
    <mergeCell ref="B30:U30"/>
    <mergeCell ref="B1:R1"/>
    <mergeCell ref="S1:U1"/>
    <mergeCell ref="B10:U10"/>
    <mergeCell ref="B40:U40"/>
    <mergeCell ref="S23:U23"/>
    <mergeCell ref="T34:U34"/>
    <mergeCell ref="N32:O32"/>
    <mergeCell ref="S16:U16"/>
    <mergeCell ref="S9:U9"/>
  </mergeCells>
  <printOptions/>
  <pageMargins left="0.2" right="0.2" top="0.5" bottom="0.8" header="0.5" footer="0.5"/>
  <pageSetup horizontalDpi="300" verticalDpi="300" orientation="portrait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BW10611"/>
  <sheetViews>
    <sheetView view="pageLayout" zoomScale="89" zoomScalePageLayoutView="89" workbookViewId="0" topLeftCell="A1">
      <selection activeCell="AA7" sqref="AA7:AC10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7.57421875" style="0" customWidth="1"/>
    <col min="4" max="5" width="5.57421875" style="0" customWidth="1"/>
    <col min="6" max="6" width="7.421875" style="0" customWidth="1"/>
    <col min="7" max="7" width="5.7109375" style="0" customWidth="1"/>
    <col min="8" max="8" width="5.57421875" style="0" customWidth="1"/>
    <col min="9" max="9" width="7.140625" style="0" customWidth="1"/>
    <col min="10" max="10" width="5.7109375" style="0" customWidth="1"/>
    <col min="11" max="11" width="6.00390625" style="0" customWidth="1"/>
    <col min="12" max="12" width="7.57421875" style="0" customWidth="1"/>
    <col min="13" max="13" width="3.7109375" style="0" customWidth="1"/>
    <col min="14" max="15" width="4.00390625" style="0" customWidth="1"/>
    <col min="16" max="16" width="4.28125" style="0" customWidth="1"/>
    <col min="17" max="17" width="9.140625" style="0" hidden="1" customWidth="1"/>
    <col min="18" max="18" width="3.8515625" style="0" customWidth="1"/>
    <col min="19" max="19" width="4.28125" style="0" customWidth="1"/>
    <col min="20" max="20" width="7.00390625" style="0" customWidth="1"/>
    <col min="21" max="21" width="3.57421875" style="0" customWidth="1"/>
    <col min="22" max="22" width="3.7109375" style="0" customWidth="1"/>
    <col min="23" max="23" width="3.57421875" style="0" customWidth="1"/>
    <col min="24" max="24" width="4.00390625" style="0" customWidth="1"/>
    <col min="25" max="25" width="3.140625" style="0" customWidth="1"/>
    <col min="26" max="26" width="3.7109375" style="0" customWidth="1"/>
    <col min="27" max="27" width="4.8515625" style="0" customWidth="1"/>
    <col min="28" max="28" width="1.57421875" style="0" customWidth="1"/>
    <col min="29" max="29" width="3.421875" style="0" customWidth="1"/>
    <col min="30" max="30" width="3.7109375" style="0" customWidth="1"/>
    <col min="31" max="31" width="2.28125" style="0" customWidth="1"/>
    <col min="32" max="32" width="4.8515625" style="0" customWidth="1"/>
    <col min="33" max="33" width="4.7109375" style="0" customWidth="1"/>
    <col min="34" max="34" width="5.8515625" style="0" customWidth="1"/>
    <col min="35" max="35" width="4.8515625" style="0" customWidth="1"/>
    <col min="36" max="36" width="5.7109375" style="5" customWidth="1"/>
    <col min="37" max="37" width="1.7109375" style="0" hidden="1" customWidth="1"/>
    <col min="38" max="38" width="9.421875" style="0" customWidth="1"/>
    <col min="39" max="39" width="10.140625" style="0" customWidth="1"/>
    <col min="40" max="40" width="6.140625" style="0" customWidth="1"/>
    <col min="41" max="41" width="8.140625" style="0" customWidth="1"/>
    <col min="42" max="42" width="4.421875" style="0" customWidth="1"/>
    <col min="43" max="43" width="5.421875" style="0" customWidth="1"/>
    <col min="44" max="44" width="5.00390625" style="0" customWidth="1"/>
    <col min="45" max="46" width="5.7109375" style="0" customWidth="1"/>
    <col min="47" max="47" width="6.140625" style="0" customWidth="1"/>
    <col min="48" max="48" width="7.140625" style="0" customWidth="1"/>
    <col min="49" max="49" width="6.140625" style="0" customWidth="1"/>
    <col min="52" max="52" width="9.28125" style="0" customWidth="1"/>
    <col min="54" max="54" width="8.8515625" style="0" customWidth="1"/>
    <col min="55" max="55" width="7.140625" style="0" customWidth="1"/>
    <col min="56" max="56" width="7.00390625" style="0" customWidth="1"/>
    <col min="57" max="57" width="6.57421875" style="0" customWidth="1"/>
    <col min="58" max="58" width="8.140625" style="0" customWidth="1"/>
    <col min="59" max="59" width="8.28125" style="0" customWidth="1"/>
    <col min="60" max="60" width="7.421875" style="0" customWidth="1"/>
    <col min="61" max="61" width="15.57421875" style="0" customWidth="1"/>
  </cols>
  <sheetData>
    <row r="1" spans="1:75" ht="28.5" customHeight="1">
      <c r="A1" s="1821" t="s">
        <v>945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  <c r="M1" s="1821"/>
      <c r="N1" s="1821"/>
      <c r="O1" s="1821"/>
      <c r="P1" s="1821"/>
      <c r="Q1" s="1821"/>
      <c r="R1" s="1821"/>
      <c r="S1" s="1821"/>
      <c r="T1" s="1821"/>
      <c r="U1" s="1821"/>
      <c r="V1" s="1821"/>
      <c r="W1" s="1821"/>
      <c r="X1" s="1821"/>
      <c r="Y1" s="1821"/>
      <c r="Z1" s="1821"/>
      <c r="AA1" s="1821"/>
      <c r="AB1" s="1821"/>
      <c r="AC1" s="1821"/>
      <c r="AD1" s="1821"/>
      <c r="AE1" s="1821"/>
      <c r="AF1" s="1821"/>
      <c r="AG1" s="1821"/>
      <c r="AH1" s="1821"/>
      <c r="AI1" s="1821"/>
      <c r="AJ1" s="1821"/>
      <c r="AK1" s="1821"/>
      <c r="AL1" s="115"/>
      <c r="AM1" s="115"/>
      <c r="AN1" s="115"/>
      <c r="AO1" s="115"/>
      <c r="AP1" s="115"/>
      <c r="AQ1" s="115"/>
      <c r="AR1" s="115"/>
      <c r="AS1" s="115"/>
      <c r="AT1" s="115"/>
      <c r="AU1" s="2"/>
      <c r="AV1" s="2"/>
      <c r="AW1" s="2"/>
      <c r="AY1" s="2"/>
      <c r="AZ1" s="2"/>
      <c r="BA1" s="2"/>
      <c r="BB1" s="2"/>
      <c r="BC1" s="115"/>
      <c r="BD1" s="115"/>
      <c r="BE1" s="34"/>
      <c r="BF1" s="34"/>
      <c r="BG1" s="34"/>
      <c r="BH1" s="34"/>
      <c r="BI1" s="34"/>
      <c r="BJ1" s="34"/>
      <c r="BK1" s="34"/>
      <c r="BL1" s="34"/>
      <c r="BM1" s="115"/>
      <c r="BN1" s="115"/>
      <c r="BO1" s="115"/>
      <c r="BP1" s="115"/>
      <c r="BQ1" s="2"/>
      <c r="BR1" s="2"/>
      <c r="BS1" s="2"/>
      <c r="BT1" s="2"/>
      <c r="BU1" s="2"/>
      <c r="BV1" s="2"/>
      <c r="BW1" s="2"/>
    </row>
    <row r="2" spans="1:75" ht="11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7.25">
      <c r="A3" s="1795" t="s">
        <v>451</v>
      </c>
      <c r="B3" s="1795" t="s">
        <v>452</v>
      </c>
      <c r="C3" s="1798" t="s">
        <v>453</v>
      </c>
      <c r="D3" s="1801" t="s">
        <v>446</v>
      </c>
      <c r="E3" s="1802"/>
      <c r="F3" s="1801" t="s">
        <v>445</v>
      </c>
      <c r="G3" s="1802"/>
      <c r="H3" s="1807" t="s">
        <v>162</v>
      </c>
      <c r="I3" s="1802"/>
      <c r="J3" s="1807" t="s">
        <v>447</v>
      </c>
      <c r="K3" s="1802"/>
      <c r="L3" s="1484" t="s">
        <v>15</v>
      </c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36"/>
      <c r="AM3" s="1140"/>
      <c r="AN3" s="1140"/>
      <c r="AO3" s="1140"/>
      <c r="AP3" s="1140"/>
      <c r="AQ3" s="1140"/>
      <c r="AR3" s="1140"/>
      <c r="AS3" s="1140"/>
      <c r="AT3" s="22"/>
      <c r="AU3" s="1093"/>
      <c r="AV3" s="1093"/>
      <c r="AW3" s="1093"/>
      <c r="AY3" s="2"/>
      <c r="AZ3" s="36"/>
      <c r="BA3" s="36"/>
      <c r="BB3" s="36"/>
      <c r="BC3" s="36"/>
      <c r="BD3" s="36"/>
      <c r="BE3" s="36"/>
      <c r="BF3" s="36"/>
      <c r="BG3" s="36"/>
      <c r="BH3" s="36"/>
      <c r="BI3" s="1140"/>
      <c r="BJ3" s="1140"/>
      <c r="BK3" s="1140"/>
      <c r="BL3" s="1140"/>
      <c r="BM3" s="1140"/>
      <c r="BN3" s="1140"/>
      <c r="BO3" s="1140"/>
      <c r="BP3" s="22"/>
      <c r="BQ3" s="1093"/>
      <c r="BR3" s="1093"/>
      <c r="BS3" s="1093"/>
      <c r="BT3" s="2"/>
      <c r="BU3" s="2"/>
      <c r="BV3" s="2"/>
      <c r="BW3" s="2"/>
    </row>
    <row r="4" spans="1:75" ht="17.25">
      <c r="A4" s="1796"/>
      <c r="B4" s="1796"/>
      <c r="C4" s="1799"/>
      <c r="D4" s="1803"/>
      <c r="E4" s="1804"/>
      <c r="F4" s="1803"/>
      <c r="G4" s="1804"/>
      <c r="H4" s="1803"/>
      <c r="I4" s="1804"/>
      <c r="J4" s="1803"/>
      <c r="K4" s="1804"/>
      <c r="L4" s="1502" t="s">
        <v>6</v>
      </c>
      <c r="M4" s="1502"/>
      <c r="N4" s="1502"/>
      <c r="O4" s="1502"/>
      <c r="P4" s="1502"/>
      <c r="Q4" s="1502"/>
      <c r="R4" s="1502"/>
      <c r="S4" s="1502" t="s">
        <v>448</v>
      </c>
      <c r="T4" s="1502"/>
      <c r="U4" s="1502"/>
      <c r="V4" s="1502"/>
      <c r="W4" s="1502"/>
      <c r="X4" s="1502"/>
      <c r="Y4" s="1502"/>
      <c r="Z4" s="1502"/>
      <c r="AA4" s="1502"/>
      <c r="AB4" s="1502"/>
      <c r="AC4" s="1502"/>
      <c r="AD4" s="1502" t="s">
        <v>106</v>
      </c>
      <c r="AE4" s="1502"/>
      <c r="AF4" s="1502"/>
      <c r="AG4" s="1502"/>
      <c r="AH4" s="1502"/>
      <c r="AI4" s="1502"/>
      <c r="AJ4" s="1502"/>
      <c r="AK4" s="1502"/>
      <c r="AL4" s="36"/>
      <c r="AM4" s="59"/>
      <c r="AN4" s="59"/>
      <c r="AO4" s="59"/>
      <c r="AP4" s="59"/>
      <c r="AQ4" s="59"/>
      <c r="AR4" s="59"/>
      <c r="AS4" s="59"/>
      <c r="AT4" s="22"/>
      <c r="AU4" s="59"/>
      <c r="AV4" s="59"/>
      <c r="AW4" s="59"/>
      <c r="AY4" s="2"/>
      <c r="AZ4" s="36"/>
      <c r="BA4" s="36"/>
      <c r="BB4" s="36"/>
      <c r="BC4" s="36"/>
      <c r="BD4" s="36"/>
      <c r="BE4" s="36"/>
      <c r="BF4" s="36"/>
      <c r="BG4" s="36"/>
      <c r="BH4" s="36"/>
      <c r="BI4" s="59"/>
      <c r="BJ4" s="59"/>
      <c r="BK4" s="59"/>
      <c r="BL4" s="59"/>
      <c r="BM4" s="59"/>
      <c r="BN4" s="59"/>
      <c r="BO4" s="59"/>
      <c r="BP4" s="22"/>
      <c r="BQ4" s="59"/>
      <c r="BR4" s="59"/>
      <c r="BS4" s="59"/>
      <c r="BT4" s="2"/>
      <c r="BU4" s="2"/>
      <c r="BV4" s="2"/>
      <c r="BW4" s="2"/>
    </row>
    <row r="5" spans="1:75" ht="17.25">
      <c r="A5" s="1797"/>
      <c r="B5" s="1797"/>
      <c r="C5" s="1800"/>
      <c r="D5" s="1805"/>
      <c r="E5" s="1806"/>
      <c r="F5" s="1805"/>
      <c r="G5" s="1806"/>
      <c r="H5" s="1805"/>
      <c r="I5" s="1806"/>
      <c r="J5" s="1805"/>
      <c r="K5" s="1806"/>
      <c r="L5" s="273" t="s">
        <v>263</v>
      </c>
      <c r="M5" s="1502" t="s">
        <v>264</v>
      </c>
      <c r="N5" s="1502"/>
      <c r="O5" s="1502" t="s">
        <v>7</v>
      </c>
      <c r="P5" s="1502"/>
      <c r="Q5" s="1502"/>
      <c r="R5" s="1502"/>
      <c r="S5" s="1540" t="s">
        <v>263</v>
      </c>
      <c r="T5" s="1513"/>
      <c r="U5" s="1513" t="s">
        <v>264</v>
      </c>
      <c r="V5" s="1513"/>
      <c r="W5" s="1541"/>
      <c r="X5" s="1540" t="s">
        <v>7</v>
      </c>
      <c r="Y5" s="1513"/>
      <c r="Z5" s="1541"/>
      <c r="AA5" s="1540" t="s">
        <v>449</v>
      </c>
      <c r="AB5" s="1513"/>
      <c r="AC5" s="1541"/>
      <c r="AD5" s="1540" t="s">
        <v>263</v>
      </c>
      <c r="AE5" s="1513"/>
      <c r="AF5" s="1541"/>
      <c r="AG5" s="1540" t="s">
        <v>264</v>
      </c>
      <c r="AH5" s="1541"/>
      <c r="AI5" s="1540" t="s">
        <v>7</v>
      </c>
      <c r="AJ5" s="1513"/>
      <c r="AK5" s="1541"/>
      <c r="AL5" s="36"/>
      <c r="AM5" s="59"/>
      <c r="AN5" s="59"/>
      <c r="AO5" s="59"/>
      <c r="AP5" s="59"/>
      <c r="AQ5" s="59"/>
      <c r="AR5" s="59"/>
      <c r="AS5" s="59"/>
      <c r="AT5" s="22"/>
      <c r="AU5" s="59"/>
      <c r="AV5" s="59"/>
      <c r="AW5" s="59"/>
      <c r="AY5" s="2"/>
      <c r="AZ5" s="36"/>
      <c r="BA5" s="36"/>
      <c r="BB5" s="36"/>
      <c r="BC5" s="59"/>
      <c r="BD5" s="59"/>
      <c r="BE5" s="59"/>
      <c r="BF5" s="59"/>
      <c r="BG5" s="59"/>
      <c r="BH5" s="36"/>
      <c r="BI5" s="59"/>
      <c r="BJ5" s="59"/>
      <c r="BK5" s="59"/>
      <c r="BL5" s="59"/>
      <c r="BM5" s="59"/>
      <c r="BN5" s="59"/>
      <c r="BO5" s="59"/>
      <c r="BP5" s="22"/>
      <c r="BQ5" s="59"/>
      <c r="BR5" s="59"/>
      <c r="BS5" s="59"/>
      <c r="BT5" s="2"/>
      <c r="BU5" s="2"/>
      <c r="BV5" s="2"/>
      <c r="BW5" s="2"/>
    </row>
    <row r="6" spans="1:75" ht="15" customHeight="1">
      <c r="A6" s="302">
        <v>1</v>
      </c>
      <c r="B6" s="302">
        <v>2</v>
      </c>
      <c r="C6" s="304">
        <v>3</v>
      </c>
      <c r="D6" s="1523">
        <v>4</v>
      </c>
      <c r="E6" s="1525"/>
      <c r="F6" s="1523">
        <v>5</v>
      </c>
      <c r="G6" s="1525"/>
      <c r="H6" s="1523">
        <v>6</v>
      </c>
      <c r="I6" s="1525"/>
      <c r="J6" s="1523">
        <v>7</v>
      </c>
      <c r="K6" s="1525"/>
      <c r="L6" s="303">
        <v>8</v>
      </c>
      <c r="M6" s="1514">
        <v>9</v>
      </c>
      <c r="N6" s="1514"/>
      <c r="O6" s="1514">
        <v>10</v>
      </c>
      <c r="P6" s="1514"/>
      <c r="Q6" s="1514"/>
      <c r="R6" s="1514"/>
      <c r="S6" s="1523">
        <v>11</v>
      </c>
      <c r="T6" s="1525"/>
      <c r="U6" s="1523">
        <v>12</v>
      </c>
      <c r="V6" s="1524"/>
      <c r="W6" s="1525"/>
      <c r="X6" s="1523">
        <v>13</v>
      </c>
      <c r="Y6" s="1524"/>
      <c r="Z6" s="1525"/>
      <c r="AA6" s="1523">
        <v>14</v>
      </c>
      <c r="AB6" s="1524"/>
      <c r="AC6" s="1525"/>
      <c r="AD6" s="1523">
        <v>15</v>
      </c>
      <c r="AE6" s="1524"/>
      <c r="AF6" s="1525"/>
      <c r="AG6" s="1523">
        <v>16</v>
      </c>
      <c r="AH6" s="1525"/>
      <c r="AI6" s="1523">
        <v>17</v>
      </c>
      <c r="AJ6" s="1524"/>
      <c r="AK6" s="1525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Y6" s="2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2"/>
      <c r="BU6" s="2"/>
      <c r="BV6" s="2"/>
      <c r="BW6" s="2"/>
    </row>
    <row r="7" spans="1:75" ht="21" customHeight="1">
      <c r="A7" s="1822" t="s">
        <v>164</v>
      </c>
      <c r="B7" s="1825" t="s">
        <v>327</v>
      </c>
      <c r="C7" s="1808" t="s">
        <v>412</v>
      </c>
      <c r="D7" s="1811">
        <f>'Mullaion Riport'!G8</f>
        <v>2538800</v>
      </c>
      <c r="E7" s="1812"/>
      <c r="F7" s="1789">
        <f>'M I S (lone-1)'!E35</f>
        <v>6141916</v>
      </c>
      <c r="G7" s="1790"/>
      <c r="H7" s="1817">
        <f>'Mullaion Riport'!Q19</f>
        <v>3517629</v>
      </c>
      <c r="I7" s="1812"/>
      <c r="J7" s="1789">
        <f>'Mullaion Riport'!P22</f>
        <v>2624287</v>
      </c>
      <c r="K7" s="1790"/>
      <c r="L7" s="1818">
        <f>'M I S-2'!D11</f>
        <v>0</v>
      </c>
      <c r="M7" s="1818">
        <f>'M I S-2'!J11</f>
        <v>0</v>
      </c>
      <c r="N7" s="1818"/>
      <c r="O7" s="1818">
        <f>'Mullaion Riport'!Q27</f>
        <v>0</v>
      </c>
      <c r="P7" s="1818"/>
      <c r="Q7" s="1818"/>
      <c r="R7" s="1818"/>
      <c r="S7" s="1788">
        <v>0</v>
      </c>
      <c r="T7" s="1788"/>
      <c r="U7" s="1788">
        <v>0</v>
      </c>
      <c r="V7" s="1788"/>
      <c r="W7" s="1788"/>
      <c r="X7" s="1784">
        <f>'Mullaion Riport'!Q31</f>
        <v>0</v>
      </c>
      <c r="Y7" s="1784"/>
      <c r="Z7" s="1784"/>
      <c r="AA7" s="1784">
        <f>'M I S-2'!R8</f>
        <v>96000</v>
      </c>
      <c r="AB7" s="1784"/>
      <c r="AC7" s="1784"/>
      <c r="AD7" s="1784">
        <f>'M I S-2'!E11</f>
        <v>16791000</v>
      </c>
      <c r="AE7" s="1784"/>
      <c r="AF7" s="1784"/>
      <c r="AG7" s="1784">
        <f>'M I S-2'!K11</f>
        <v>14234500</v>
      </c>
      <c r="AH7" s="1784"/>
      <c r="AI7" s="1784">
        <f>'M I S-2'!Q11</f>
        <v>31025500</v>
      </c>
      <c r="AJ7" s="1784"/>
      <c r="AK7" s="1784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2"/>
      <c r="BU7" s="2"/>
      <c r="BV7" s="2"/>
      <c r="BW7" s="2"/>
    </row>
    <row r="8" spans="1:75" ht="14.25">
      <c r="A8" s="1823"/>
      <c r="B8" s="1826"/>
      <c r="C8" s="1809"/>
      <c r="D8" s="1813"/>
      <c r="E8" s="1814"/>
      <c r="F8" s="1791"/>
      <c r="G8" s="1792"/>
      <c r="H8" s="1813"/>
      <c r="I8" s="1814"/>
      <c r="J8" s="1791"/>
      <c r="K8" s="1792"/>
      <c r="L8" s="1818"/>
      <c r="M8" s="1818"/>
      <c r="N8" s="1818"/>
      <c r="O8" s="1818"/>
      <c r="P8" s="1818"/>
      <c r="Q8" s="1818"/>
      <c r="R8" s="1818"/>
      <c r="S8" s="1788"/>
      <c r="T8" s="1788"/>
      <c r="U8" s="1788"/>
      <c r="V8" s="1788"/>
      <c r="W8" s="1788"/>
      <c r="X8" s="1784"/>
      <c r="Y8" s="1784"/>
      <c r="Z8" s="1784"/>
      <c r="AA8" s="1784"/>
      <c r="AB8" s="1784"/>
      <c r="AC8" s="1784"/>
      <c r="AD8" s="1784"/>
      <c r="AE8" s="1784"/>
      <c r="AF8" s="1784"/>
      <c r="AG8" s="1784"/>
      <c r="AH8" s="1784"/>
      <c r="AI8" s="1784"/>
      <c r="AJ8" s="1784"/>
      <c r="AK8" s="1784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Y8" s="2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2"/>
      <c r="BU8" s="2"/>
      <c r="BV8" s="2"/>
      <c r="BW8" s="2"/>
    </row>
    <row r="9" spans="1:75" ht="14.25">
      <c r="A9" s="1823"/>
      <c r="B9" s="1826"/>
      <c r="C9" s="1809"/>
      <c r="D9" s="1813"/>
      <c r="E9" s="1814"/>
      <c r="F9" s="1791"/>
      <c r="G9" s="1792"/>
      <c r="H9" s="1813"/>
      <c r="I9" s="1814"/>
      <c r="J9" s="1791"/>
      <c r="K9" s="1792"/>
      <c r="L9" s="1818"/>
      <c r="M9" s="1818"/>
      <c r="N9" s="1818"/>
      <c r="O9" s="1818"/>
      <c r="P9" s="1818"/>
      <c r="Q9" s="1818"/>
      <c r="R9" s="1818"/>
      <c r="S9" s="1788"/>
      <c r="T9" s="1788"/>
      <c r="U9" s="1788"/>
      <c r="V9" s="1788"/>
      <c r="W9" s="1788"/>
      <c r="X9" s="1784"/>
      <c r="Y9" s="1784"/>
      <c r="Z9" s="1784"/>
      <c r="AA9" s="1784"/>
      <c r="AB9" s="1784"/>
      <c r="AC9" s="1784"/>
      <c r="AD9" s="1784"/>
      <c r="AE9" s="1784"/>
      <c r="AF9" s="1784"/>
      <c r="AG9" s="1784"/>
      <c r="AH9" s="1784"/>
      <c r="AI9" s="1784"/>
      <c r="AJ9" s="1784"/>
      <c r="AK9" s="1784"/>
      <c r="AL9" s="1205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Y9" s="2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2"/>
      <c r="BU9" s="2"/>
      <c r="BV9" s="2"/>
      <c r="BW9" s="2"/>
    </row>
    <row r="10" spans="1:75" ht="20.25" customHeight="1">
      <c r="A10" s="1824"/>
      <c r="B10" s="1827"/>
      <c r="C10" s="1810"/>
      <c r="D10" s="1815"/>
      <c r="E10" s="1816"/>
      <c r="F10" s="1793"/>
      <c r="G10" s="1794"/>
      <c r="H10" s="1815"/>
      <c r="I10" s="1816"/>
      <c r="J10" s="1793"/>
      <c r="K10" s="1794"/>
      <c r="L10" s="1818"/>
      <c r="M10" s="1818"/>
      <c r="N10" s="1818"/>
      <c r="O10" s="1818"/>
      <c r="P10" s="1818"/>
      <c r="Q10" s="1818"/>
      <c r="R10" s="1818"/>
      <c r="S10" s="1788"/>
      <c r="T10" s="1788"/>
      <c r="U10" s="1788"/>
      <c r="V10" s="1788"/>
      <c r="W10" s="1788"/>
      <c r="X10" s="1784"/>
      <c r="Y10" s="1784"/>
      <c r="Z10" s="1784"/>
      <c r="AA10" s="1784"/>
      <c r="AB10" s="1784"/>
      <c r="AC10" s="1784"/>
      <c r="AD10" s="1784"/>
      <c r="AE10" s="1784"/>
      <c r="AF10" s="1784"/>
      <c r="AG10" s="1784"/>
      <c r="AH10" s="1784"/>
      <c r="AI10" s="1784"/>
      <c r="AJ10" s="1784"/>
      <c r="AK10" s="1784"/>
      <c r="AL10" s="1205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Y10" s="2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2"/>
      <c r="BU10" s="2"/>
      <c r="BV10" s="2"/>
      <c r="BW10" s="2"/>
    </row>
    <row r="11" spans="1:75" ht="18.75" customHeight="1">
      <c r="A11" s="34"/>
      <c r="B11" s="34"/>
      <c r="C11" s="34"/>
      <c r="D11" s="34"/>
      <c r="E11" s="34"/>
      <c r="F11" s="34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Y11" s="2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2"/>
      <c r="BU11" s="2"/>
      <c r="BV11" s="2"/>
      <c r="BW11" s="2"/>
    </row>
    <row r="12" spans="1:75" ht="23.25" customHeight="1">
      <c r="A12" s="1514" t="s">
        <v>434</v>
      </c>
      <c r="B12" s="1514"/>
      <c r="C12" s="1514"/>
      <c r="D12" s="1514"/>
      <c r="E12" s="1514"/>
      <c r="F12" s="1514"/>
      <c r="G12" s="1514"/>
      <c r="H12" s="1514"/>
      <c r="I12" s="1514"/>
      <c r="J12" s="1427" t="s">
        <v>433</v>
      </c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1427"/>
      <c r="W12" s="1427"/>
      <c r="X12" s="1427"/>
      <c r="Y12" s="1427"/>
      <c r="Z12" s="1427"/>
      <c r="AA12" s="1427" t="s">
        <v>431</v>
      </c>
      <c r="AB12" s="1427"/>
      <c r="AC12" s="1427"/>
      <c r="AD12" s="1427"/>
      <c r="AE12" s="1427"/>
      <c r="AF12" s="1427"/>
      <c r="AG12" s="1427"/>
      <c r="AH12" s="1427"/>
      <c r="AI12" s="1427"/>
      <c r="AJ12" s="1785" t="s">
        <v>430</v>
      </c>
      <c r="AK12" s="1427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2"/>
      <c r="BU12" s="2"/>
      <c r="BV12" s="2"/>
      <c r="BW12" s="2"/>
    </row>
    <row r="13" spans="1:75" ht="14.25">
      <c r="A13" s="1514" t="s">
        <v>6</v>
      </c>
      <c r="B13" s="1514"/>
      <c r="C13" s="1766" t="s">
        <v>435</v>
      </c>
      <c r="D13" s="1514"/>
      <c r="E13" s="1766" t="s">
        <v>436</v>
      </c>
      <c r="F13" s="1766" t="s">
        <v>437</v>
      </c>
      <c r="G13" s="1514"/>
      <c r="H13" s="1514" t="s">
        <v>106</v>
      </c>
      <c r="I13" s="1514"/>
      <c r="J13" s="1514" t="s">
        <v>6</v>
      </c>
      <c r="K13" s="1514"/>
      <c r="L13" s="1766" t="s">
        <v>440</v>
      </c>
      <c r="M13" s="1514"/>
      <c r="N13" s="1766" t="s">
        <v>439</v>
      </c>
      <c r="O13" s="1514"/>
      <c r="P13" s="1766" t="s">
        <v>441</v>
      </c>
      <c r="Q13" s="1514"/>
      <c r="R13" s="1514"/>
      <c r="S13" s="1766" t="s">
        <v>442</v>
      </c>
      <c r="T13" s="1514"/>
      <c r="U13" s="1766" t="s">
        <v>443</v>
      </c>
      <c r="V13" s="1514"/>
      <c r="W13" s="1766" t="s">
        <v>444</v>
      </c>
      <c r="X13" s="1514"/>
      <c r="Y13" s="1807" t="s">
        <v>438</v>
      </c>
      <c r="Z13" s="1802"/>
      <c r="AA13" s="1514" t="s">
        <v>6</v>
      </c>
      <c r="AB13" s="1514"/>
      <c r="AC13" s="1514"/>
      <c r="AD13" s="1766" t="s">
        <v>432</v>
      </c>
      <c r="AE13" s="1514"/>
      <c r="AF13" s="1514"/>
      <c r="AG13" s="1514" t="s">
        <v>7</v>
      </c>
      <c r="AH13" s="1514"/>
      <c r="AI13" s="1514"/>
      <c r="AJ13" s="1427"/>
      <c r="AK13" s="1427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Y13" s="2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2"/>
      <c r="BU13" s="2"/>
      <c r="BV13" s="2"/>
      <c r="BW13" s="2"/>
    </row>
    <row r="14" spans="1:75" ht="18.75" customHeight="1">
      <c r="A14" s="1514"/>
      <c r="B14" s="1514"/>
      <c r="C14" s="1514"/>
      <c r="D14" s="1514"/>
      <c r="E14" s="1514"/>
      <c r="F14" s="1514"/>
      <c r="G14" s="1514"/>
      <c r="H14" s="1514"/>
      <c r="I14" s="1514"/>
      <c r="J14" s="1514"/>
      <c r="K14" s="1514"/>
      <c r="L14" s="1514"/>
      <c r="M14" s="1514"/>
      <c r="N14" s="1514"/>
      <c r="O14" s="1514"/>
      <c r="P14" s="1514"/>
      <c r="Q14" s="1514"/>
      <c r="R14" s="1514"/>
      <c r="S14" s="1514"/>
      <c r="T14" s="1514"/>
      <c r="U14" s="1514"/>
      <c r="V14" s="1514"/>
      <c r="W14" s="1514"/>
      <c r="X14" s="1514"/>
      <c r="Y14" s="1805"/>
      <c r="Z14" s="1806"/>
      <c r="AA14" s="1514"/>
      <c r="AB14" s="1514"/>
      <c r="AC14" s="1514"/>
      <c r="AD14" s="1514"/>
      <c r="AE14" s="1514"/>
      <c r="AF14" s="1514"/>
      <c r="AG14" s="1514"/>
      <c r="AH14" s="1514"/>
      <c r="AI14" s="1514"/>
      <c r="AJ14" s="1427"/>
      <c r="AK14" s="1427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Y14" s="2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2"/>
      <c r="BU14" s="2"/>
      <c r="BV14" s="2"/>
      <c r="BW14" s="2"/>
    </row>
    <row r="15" spans="1:75" ht="19.5" customHeight="1">
      <c r="A15" s="1514">
        <v>18</v>
      </c>
      <c r="B15" s="1514"/>
      <c r="C15" s="1514">
        <v>19</v>
      </c>
      <c r="D15" s="1514"/>
      <c r="E15" s="303">
        <v>20</v>
      </c>
      <c r="F15" s="1514">
        <v>21</v>
      </c>
      <c r="G15" s="1514"/>
      <c r="H15" s="1514">
        <v>22</v>
      </c>
      <c r="I15" s="1514"/>
      <c r="J15" s="1514">
        <v>23</v>
      </c>
      <c r="K15" s="1514"/>
      <c r="L15" s="1514">
        <v>24</v>
      </c>
      <c r="M15" s="1514"/>
      <c r="N15" s="1514">
        <v>25</v>
      </c>
      <c r="O15" s="1514"/>
      <c r="P15" s="1514">
        <v>26</v>
      </c>
      <c r="Q15" s="1514"/>
      <c r="R15" s="1514"/>
      <c r="S15" s="1514">
        <v>27</v>
      </c>
      <c r="T15" s="1514"/>
      <c r="U15" s="1514">
        <v>28</v>
      </c>
      <c r="V15" s="1514"/>
      <c r="W15" s="1514">
        <v>29</v>
      </c>
      <c r="X15" s="1514"/>
      <c r="Y15" s="1514">
        <v>30</v>
      </c>
      <c r="Z15" s="1514"/>
      <c r="AA15" s="1514">
        <v>31</v>
      </c>
      <c r="AB15" s="1514"/>
      <c r="AC15" s="1514"/>
      <c r="AD15" s="1514">
        <v>32</v>
      </c>
      <c r="AE15" s="1514"/>
      <c r="AF15" s="1514"/>
      <c r="AG15" s="1514">
        <v>33</v>
      </c>
      <c r="AH15" s="1514"/>
      <c r="AI15" s="1514"/>
      <c r="AJ15" s="1514">
        <v>34</v>
      </c>
      <c r="AK15" s="1514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Y15" s="2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2"/>
      <c r="BU15" s="2"/>
      <c r="BV15" s="2"/>
      <c r="BW15" s="2"/>
    </row>
    <row r="16" spans="1:75" ht="16.5" customHeight="1">
      <c r="A16" s="1784">
        <f>'Mullaion Riport'!I43</f>
        <v>233625</v>
      </c>
      <c r="B16" s="1784"/>
      <c r="C16" s="1784">
        <f>'Mullaion Riport'!I45</f>
        <v>32300</v>
      </c>
      <c r="D16" s="1784"/>
      <c r="E16" s="1820">
        <f>'Mullaion Riport'!I49</f>
        <v>292380</v>
      </c>
      <c r="F16" s="1820">
        <f>'Mullaion Riport'!I51</f>
        <v>558305</v>
      </c>
      <c r="G16" s="1784"/>
      <c r="H16" s="1830">
        <f>'Mullaion Riport'!I53</f>
        <v>27826500</v>
      </c>
      <c r="I16" s="1830"/>
      <c r="J16" s="1784">
        <f>'Mullaion Riport'!J43</f>
        <v>226589</v>
      </c>
      <c r="K16" s="1784"/>
      <c r="L16" s="1784">
        <f>'Mullaion Riport'!J45</f>
        <v>0</v>
      </c>
      <c r="M16" s="1784"/>
      <c r="N16" s="1820">
        <f>'Mullaion Riport'!J49</f>
        <v>13087</v>
      </c>
      <c r="O16" s="1784"/>
      <c r="P16" s="1784">
        <f>'Mullaion Riport'!J51</f>
        <v>239676</v>
      </c>
      <c r="Q16" s="1784"/>
      <c r="R16" s="1784"/>
      <c r="S16" s="1820">
        <f>'Mullaion Riport'!N49</f>
        <v>19317</v>
      </c>
      <c r="T16" s="1784"/>
      <c r="U16" s="1833">
        <f>'Mullaion Riport'!N51</f>
        <v>680106</v>
      </c>
      <c r="V16" s="1834"/>
      <c r="W16" s="1787">
        <f>'Mullaion Riport'!J53</f>
        <v>27507871</v>
      </c>
      <c r="X16" s="1787"/>
      <c r="Y16" s="1819">
        <f>'Mullaion Riport'!M53/100</f>
        <v>0.9885494402817459</v>
      </c>
      <c r="Z16" s="1819"/>
      <c r="AA16" s="1829">
        <f>'Mullaion Riport-2'!L5</f>
        <v>7036</v>
      </c>
      <c r="AB16" s="1829"/>
      <c r="AC16" s="1829"/>
      <c r="AD16" s="1820">
        <f>AG16-AA16</f>
        <v>32300</v>
      </c>
      <c r="AE16" s="1784"/>
      <c r="AF16" s="1784"/>
      <c r="AG16" s="1784">
        <f>'Mullaion Riport-2'!P5</f>
        <v>39336</v>
      </c>
      <c r="AH16" s="1784"/>
      <c r="AI16" s="1784"/>
      <c r="AJ16" s="1784">
        <f>'Mullaion Riport-2'!P7</f>
        <v>279293</v>
      </c>
      <c r="AK16" s="178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Y16" s="2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2"/>
      <c r="BU16" s="2"/>
      <c r="BV16" s="2"/>
      <c r="BW16" s="2"/>
    </row>
    <row r="17" spans="1:75" ht="14.25" customHeight="1">
      <c r="A17" s="1784"/>
      <c r="B17" s="1784"/>
      <c r="C17" s="1784"/>
      <c r="D17" s="1784"/>
      <c r="E17" s="1784"/>
      <c r="F17" s="1784"/>
      <c r="G17" s="1784"/>
      <c r="H17" s="1830"/>
      <c r="I17" s="1830"/>
      <c r="J17" s="1784"/>
      <c r="K17" s="1784"/>
      <c r="L17" s="1784"/>
      <c r="M17" s="1784"/>
      <c r="N17" s="1784"/>
      <c r="O17" s="1784"/>
      <c r="P17" s="1784"/>
      <c r="Q17" s="1784"/>
      <c r="R17" s="1784"/>
      <c r="S17" s="1784"/>
      <c r="T17" s="1784"/>
      <c r="U17" s="1835"/>
      <c r="V17" s="1836"/>
      <c r="W17" s="1787"/>
      <c r="X17" s="1787"/>
      <c r="Y17" s="1819"/>
      <c r="Z17" s="1819"/>
      <c r="AA17" s="1829"/>
      <c r="AB17" s="1829"/>
      <c r="AC17" s="1829"/>
      <c r="AD17" s="1784"/>
      <c r="AE17" s="1784"/>
      <c r="AF17" s="1784"/>
      <c r="AG17" s="1784"/>
      <c r="AH17" s="1784"/>
      <c r="AI17" s="1784"/>
      <c r="AJ17" s="1784"/>
      <c r="AK17" s="1784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Y17" s="2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2"/>
      <c r="BU17" s="2"/>
      <c r="BV17" s="2"/>
      <c r="BW17" s="2"/>
    </row>
    <row r="18" spans="1:75" ht="16.5" customHeight="1">
      <c r="A18" s="1784"/>
      <c r="B18" s="1784"/>
      <c r="C18" s="1784"/>
      <c r="D18" s="1784"/>
      <c r="E18" s="1784"/>
      <c r="F18" s="1784"/>
      <c r="G18" s="1784"/>
      <c r="H18" s="1830"/>
      <c r="I18" s="1830"/>
      <c r="J18" s="1784"/>
      <c r="K18" s="1784"/>
      <c r="L18" s="1784"/>
      <c r="M18" s="1784"/>
      <c r="N18" s="1784"/>
      <c r="O18" s="1784"/>
      <c r="P18" s="1784"/>
      <c r="Q18" s="1784"/>
      <c r="R18" s="1784"/>
      <c r="S18" s="1784"/>
      <c r="T18" s="1784"/>
      <c r="U18" s="1835"/>
      <c r="V18" s="1836"/>
      <c r="W18" s="1787"/>
      <c r="X18" s="1787"/>
      <c r="Y18" s="1819"/>
      <c r="Z18" s="1819"/>
      <c r="AA18" s="1829"/>
      <c r="AB18" s="1829"/>
      <c r="AC18" s="1829"/>
      <c r="AD18" s="1784"/>
      <c r="AE18" s="1784"/>
      <c r="AF18" s="1784"/>
      <c r="AG18" s="1784"/>
      <c r="AH18" s="1784"/>
      <c r="AI18" s="1784"/>
      <c r="AJ18" s="1784"/>
      <c r="AK18" s="1784"/>
      <c r="AL18" s="34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Y18" s="2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2"/>
      <c r="BU18" s="2"/>
      <c r="BV18" s="2"/>
      <c r="BW18" s="2"/>
    </row>
    <row r="19" spans="1:75" ht="17.25" customHeight="1">
      <c r="A19" s="1784"/>
      <c r="B19" s="1784"/>
      <c r="C19" s="1784"/>
      <c r="D19" s="1784"/>
      <c r="E19" s="1784"/>
      <c r="F19" s="1784"/>
      <c r="G19" s="1784"/>
      <c r="H19" s="1830"/>
      <c r="I19" s="1830"/>
      <c r="J19" s="1784"/>
      <c r="K19" s="1784"/>
      <c r="L19" s="1784"/>
      <c r="M19" s="1784"/>
      <c r="N19" s="1784"/>
      <c r="O19" s="1784"/>
      <c r="P19" s="1784"/>
      <c r="Q19" s="1784"/>
      <c r="R19" s="1784"/>
      <c r="S19" s="1784"/>
      <c r="T19" s="1784"/>
      <c r="U19" s="1837"/>
      <c r="V19" s="1838"/>
      <c r="W19" s="1787"/>
      <c r="X19" s="1787"/>
      <c r="Y19" s="1819"/>
      <c r="Z19" s="1819"/>
      <c r="AA19" s="1829"/>
      <c r="AB19" s="1829"/>
      <c r="AC19" s="1829"/>
      <c r="AD19" s="1784"/>
      <c r="AE19" s="1784"/>
      <c r="AF19" s="1784"/>
      <c r="AG19" s="1784"/>
      <c r="AH19" s="1784"/>
      <c r="AI19" s="1784"/>
      <c r="AJ19" s="1784"/>
      <c r="AK19" s="1784"/>
      <c r="AL19" s="34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Y19" s="2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2"/>
      <c r="BU19" s="2"/>
      <c r="BV19" s="2"/>
      <c r="BW19" s="2"/>
    </row>
    <row r="20" spans="1:75" ht="1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Y20" s="2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2"/>
      <c r="BU20" s="2"/>
      <c r="BV20" s="2"/>
      <c r="BW20" s="2"/>
    </row>
    <row r="21" spans="1:75" ht="20.25" customHeight="1">
      <c r="A21" s="1427" t="s">
        <v>3</v>
      </c>
      <c r="B21" s="1427"/>
      <c r="C21" s="1427"/>
      <c r="D21" s="1427"/>
      <c r="E21" s="1427"/>
      <c r="F21" s="1427"/>
      <c r="G21" s="1427" t="s">
        <v>416</v>
      </c>
      <c r="H21" s="1427"/>
      <c r="I21" s="1427"/>
      <c r="J21" s="1427"/>
      <c r="K21" s="1427"/>
      <c r="L21" s="1427"/>
      <c r="M21" s="1427" t="s">
        <v>426</v>
      </c>
      <c r="N21" s="1427"/>
      <c r="O21" s="1427"/>
      <c r="P21" s="1427"/>
      <c r="Q21" s="1427"/>
      <c r="R21" s="1427"/>
      <c r="S21" s="1427"/>
      <c r="T21" s="1427"/>
      <c r="U21" s="1427" t="s">
        <v>425</v>
      </c>
      <c r="V21" s="1427"/>
      <c r="W21" s="1427"/>
      <c r="X21" s="1427"/>
      <c r="Y21" s="1427"/>
      <c r="Z21" s="1427"/>
      <c r="AA21" s="1427"/>
      <c r="AB21" s="1427"/>
      <c r="AC21" s="1785" t="s">
        <v>424</v>
      </c>
      <c r="AD21" s="1786"/>
      <c r="AE21" s="1786"/>
      <c r="AF21" s="1766" t="s">
        <v>423</v>
      </c>
      <c r="AG21" s="1786"/>
      <c r="AH21" s="1766" t="s">
        <v>422</v>
      </c>
      <c r="AI21" s="1786"/>
      <c r="AJ21" s="1785" t="s">
        <v>421</v>
      </c>
      <c r="AK21" s="1785"/>
      <c r="AL21" s="1831" t="s">
        <v>901</v>
      </c>
      <c r="AM21" s="1831" t="s">
        <v>902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Y21" s="2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2"/>
      <c r="BU21" s="2"/>
      <c r="BV21" s="2"/>
      <c r="BW21" s="2"/>
    </row>
    <row r="22" spans="1:75" ht="20.25" customHeight="1">
      <c r="A22" s="1828">
        <v>0.06</v>
      </c>
      <c r="B22" s="1786"/>
      <c r="C22" s="1786"/>
      <c r="D22" s="1828">
        <v>0.04</v>
      </c>
      <c r="E22" s="1828"/>
      <c r="F22" s="1828"/>
      <c r="G22" s="1514" t="s">
        <v>417</v>
      </c>
      <c r="H22" s="1514"/>
      <c r="I22" s="1514"/>
      <c r="J22" s="1514" t="s">
        <v>418</v>
      </c>
      <c r="K22" s="1514"/>
      <c r="L22" s="1514"/>
      <c r="M22" s="1766" t="s">
        <v>427</v>
      </c>
      <c r="N22" s="1786"/>
      <c r="O22" s="1766" t="s">
        <v>428</v>
      </c>
      <c r="P22" s="1786"/>
      <c r="Q22" s="303"/>
      <c r="R22" s="1766" t="s">
        <v>429</v>
      </c>
      <c r="S22" s="1786"/>
      <c r="T22" s="1514" t="s">
        <v>244</v>
      </c>
      <c r="U22" s="1514" t="s">
        <v>263</v>
      </c>
      <c r="V22" s="1786"/>
      <c r="W22" s="1514" t="s">
        <v>264</v>
      </c>
      <c r="X22" s="1786"/>
      <c r="Y22" s="1514" t="s">
        <v>7</v>
      </c>
      <c r="Z22" s="1786"/>
      <c r="AA22" s="1514" t="s">
        <v>244</v>
      </c>
      <c r="AB22" s="1786"/>
      <c r="AC22" s="1786"/>
      <c r="AD22" s="1786"/>
      <c r="AE22" s="1786"/>
      <c r="AF22" s="1786"/>
      <c r="AG22" s="1786"/>
      <c r="AH22" s="1786"/>
      <c r="AI22" s="1786"/>
      <c r="AJ22" s="1785"/>
      <c r="AK22" s="1785"/>
      <c r="AL22" s="1832"/>
      <c r="AM22" s="183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5.75" customHeight="1">
      <c r="A23" s="1766" t="s">
        <v>413</v>
      </c>
      <c r="B23" s="1766" t="s">
        <v>414</v>
      </c>
      <c r="C23" s="1766" t="s">
        <v>415</v>
      </c>
      <c r="D23" s="1766" t="s">
        <v>413</v>
      </c>
      <c r="E23" s="1766" t="s">
        <v>414</v>
      </c>
      <c r="F23" s="1766" t="s">
        <v>415</v>
      </c>
      <c r="G23" s="1514" t="s">
        <v>419</v>
      </c>
      <c r="H23" s="1514" t="s">
        <v>420</v>
      </c>
      <c r="I23" s="1514" t="s">
        <v>241</v>
      </c>
      <c r="J23" s="1514" t="s">
        <v>419</v>
      </c>
      <c r="K23" s="1514" t="s">
        <v>420</v>
      </c>
      <c r="L23" s="1514" t="s">
        <v>241</v>
      </c>
      <c r="M23" s="1786"/>
      <c r="N23" s="1786"/>
      <c r="O23" s="1786"/>
      <c r="P23" s="1786"/>
      <c r="Q23" s="303"/>
      <c r="R23" s="1786"/>
      <c r="S23" s="1786"/>
      <c r="T23" s="1786"/>
      <c r="U23" s="1786"/>
      <c r="V23" s="1786"/>
      <c r="W23" s="1786"/>
      <c r="X23" s="1786"/>
      <c r="Y23" s="1786"/>
      <c r="Z23" s="1786"/>
      <c r="AA23" s="1786"/>
      <c r="AB23" s="1786"/>
      <c r="AC23" s="1786"/>
      <c r="AD23" s="1786"/>
      <c r="AE23" s="1786"/>
      <c r="AF23" s="1786"/>
      <c r="AG23" s="1786"/>
      <c r="AH23" s="1786"/>
      <c r="AI23" s="1786"/>
      <c r="AJ23" s="1785"/>
      <c r="AK23" s="1785"/>
      <c r="AL23" s="1832"/>
      <c r="AM23" s="183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39" ht="16.5" customHeight="1">
      <c r="A24" s="1786"/>
      <c r="B24" s="1786"/>
      <c r="C24" s="1786"/>
      <c r="D24" s="1786"/>
      <c r="E24" s="1786"/>
      <c r="F24" s="1786"/>
      <c r="G24" s="1514"/>
      <c r="H24" s="1514"/>
      <c r="I24" s="1514"/>
      <c r="J24" s="1514"/>
      <c r="K24" s="1514"/>
      <c r="L24" s="1514"/>
      <c r="M24" s="1786"/>
      <c r="N24" s="1786"/>
      <c r="O24" s="1786"/>
      <c r="P24" s="1786"/>
      <c r="Q24" s="303"/>
      <c r="R24" s="1786"/>
      <c r="S24" s="1786"/>
      <c r="T24" s="1786"/>
      <c r="U24" s="1786"/>
      <c r="V24" s="1786"/>
      <c r="W24" s="1786"/>
      <c r="X24" s="1786"/>
      <c r="Y24" s="1786"/>
      <c r="Z24" s="1786"/>
      <c r="AA24" s="1786"/>
      <c r="AB24" s="1786"/>
      <c r="AC24" s="1786"/>
      <c r="AD24" s="1786"/>
      <c r="AE24" s="1786"/>
      <c r="AF24" s="1786"/>
      <c r="AG24" s="1786"/>
      <c r="AH24" s="1786"/>
      <c r="AI24" s="1786"/>
      <c r="AJ24" s="1785"/>
      <c r="AK24" s="1785"/>
      <c r="AL24" s="1832"/>
      <c r="AM24" s="1832"/>
    </row>
    <row r="25" spans="1:39" ht="14.25" customHeight="1">
      <c r="A25" s="302">
        <v>35</v>
      </c>
      <c r="B25" s="302">
        <v>36</v>
      </c>
      <c r="C25" s="302">
        <v>37</v>
      </c>
      <c r="D25" s="302">
        <v>38</v>
      </c>
      <c r="E25" s="302">
        <v>39</v>
      </c>
      <c r="F25" s="302">
        <v>40</v>
      </c>
      <c r="G25" s="302">
        <v>41</v>
      </c>
      <c r="H25" s="302">
        <v>42</v>
      </c>
      <c r="I25" s="302">
        <v>43</v>
      </c>
      <c r="J25" s="302">
        <v>44</v>
      </c>
      <c r="K25" s="302">
        <v>45</v>
      </c>
      <c r="L25" s="302">
        <v>46</v>
      </c>
      <c r="M25" s="1514">
        <v>47</v>
      </c>
      <c r="N25" s="1514"/>
      <c r="O25" s="1514">
        <v>48</v>
      </c>
      <c r="P25" s="1514"/>
      <c r="Q25" s="302"/>
      <c r="R25" s="1514">
        <v>49</v>
      </c>
      <c r="S25" s="1514"/>
      <c r="T25" s="302">
        <v>50</v>
      </c>
      <c r="U25" s="1514">
        <v>51</v>
      </c>
      <c r="V25" s="1514"/>
      <c r="W25" s="1514">
        <v>52</v>
      </c>
      <c r="X25" s="1514"/>
      <c r="Y25" s="1514">
        <v>53</v>
      </c>
      <c r="Z25" s="1514"/>
      <c r="AA25" s="1514">
        <v>54</v>
      </c>
      <c r="AB25" s="1514"/>
      <c r="AC25" s="1514">
        <v>55</v>
      </c>
      <c r="AD25" s="1514"/>
      <c r="AE25" s="1514"/>
      <c r="AF25" s="1514">
        <v>56</v>
      </c>
      <c r="AG25" s="1514"/>
      <c r="AH25" s="1514">
        <v>57</v>
      </c>
      <c r="AI25" s="1514"/>
      <c r="AJ25" s="1429">
        <v>58</v>
      </c>
      <c r="AK25" s="1429"/>
      <c r="AL25" s="1832"/>
      <c r="AM25" s="1832"/>
    </row>
    <row r="26" spans="1:39" ht="16.5" customHeight="1">
      <c r="A26" s="1784">
        <f>'Bank statement'!F20</f>
        <v>17143</v>
      </c>
      <c r="B26" s="1839">
        <f>A26+AL26</f>
        <v>46327</v>
      </c>
      <c r="C26" s="1771">
        <f>'Mullaion Riport'!G12</f>
        <v>3224164</v>
      </c>
      <c r="D26" s="1782">
        <f>'Bank statement'!F23+'Bank statement'!F25+'Bank statement'!F27</f>
        <v>10540</v>
      </c>
      <c r="E26" s="1839">
        <f>D26+AM26</f>
        <v>29908</v>
      </c>
      <c r="F26" s="1782">
        <f>'M I S (lone-1)'!E37+'M I S (lone-1)'!E42+'M I S (lone-1)'!E47</f>
        <v>824499</v>
      </c>
      <c r="G26" s="1829">
        <f>'M I S 5'!C19</f>
        <v>1133125</v>
      </c>
      <c r="H26" s="1829">
        <f>'M I S 5'!S19</f>
        <v>670296</v>
      </c>
      <c r="I26" s="1829">
        <f>G26-H26</f>
        <v>462829</v>
      </c>
      <c r="J26" s="1829">
        <f>'M I S 5'!E19</f>
        <v>271840</v>
      </c>
      <c r="K26" s="1829">
        <f>'M I S 5'!U19</f>
        <v>169630</v>
      </c>
      <c r="L26" s="1829">
        <f>J26-K26</f>
        <v>102210</v>
      </c>
      <c r="M26" s="1829">
        <f>'M I S-2'!G8</f>
        <v>265</v>
      </c>
      <c r="N26" s="1829"/>
      <c r="O26" s="1829">
        <f>'M I S-2'!M8</f>
        <v>577</v>
      </c>
      <c r="P26" s="1829"/>
      <c r="Q26" s="825"/>
      <c r="R26" s="1829">
        <f>M26+O26</f>
        <v>842</v>
      </c>
      <c r="S26" s="1829"/>
      <c r="T26" s="1829">
        <f>'M I S 6'!Y34</f>
        <v>2</v>
      </c>
      <c r="U26" s="1782">
        <f>'M I S-2'!G11</f>
        <v>517</v>
      </c>
      <c r="V26" s="1782"/>
      <c r="W26" s="1782">
        <f>'M I S-2'!M11</f>
        <v>945</v>
      </c>
      <c r="X26" s="1782"/>
      <c r="Y26" s="1782">
        <f>U26+W26</f>
        <v>1462</v>
      </c>
      <c r="Z26" s="1782"/>
      <c r="AA26" s="1782">
        <f>'M I S 6'!Y34</f>
        <v>2</v>
      </c>
      <c r="AB26" s="1782"/>
      <c r="AC26" s="1782">
        <f>AH26-AF26</f>
        <v>163</v>
      </c>
      <c r="AD26" s="1782"/>
      <c r="AE26" s="1782"/>
      <c r="AF26" s="1782">
        <f>'Mullaion Riport-2'!L46</f>
        <v>28</v>
      </c>
      <c r="AG26" s="1782"/>
      <c r="AH26" s="1782">
        <f>'Mullaion Riport-2'!U29</f>
        <v>191</v>
      </c>
      <c r="AI26" s="1782"/>
      <c r="AJ26" s="1782" t="s">
        <v>450</v>
      </c>
      <c r="AK26" s="1782"/>
      <c r="AL26" s="1764">
        <v>29184</v>
      </c>
      <c r="AM26" s="1764">
        <v>19368</v>
      </c>
    </row>
    <row r="27" spans="1:39" ht="13.5" customHeight="1">
      <c r="A27" s="1784"/>
      <c r="B27" s="1839"/>
      <c r="C27" s="1771"/>
      <c r="D27" s="1782"/>
      <c r="E27" s="1839"/>
      <c r="F27" s="1782"/>
      <c r="G27" s="1782"/>
      <c r="H27" s="1782"/>
      <c r="I27" s="1782"/>
      <c r="J27" s="1782"/>
      <c r="K27" s="1782"/>
      <c r="L27" s="1782"/>
      <c r="M27" s="1829"/>
      <c r="N27" s="1829"/>
      <c r="O27" s="1829"/>
      <c r="P27" s="1829"/>
      <c r="Q27" s="825"/>
      <c r="R27" s="1829"/>
      <c r="S27" s="1829"/>
      <c r="T27" s="1829"/>
      <c r="U27" s="1782"/>
      <c r="V27" s="1782"/>
      <c r="W27" s="1782"/>
      <c r="X27" s="1782"/>
      <c r="Y27" s="1782"/>
      <c r="Z27" s="1782"/>
      <c r="AA27" s="1782"/>
      <c r="AB27" s="1782"/>
      <c r="AC27" s="1782"/>
      <c r="AD27" s="1782"/>
      <c r="AE27" s="1782"/>
      <c r="AF27" s="1782"/>
      <c r="AG27" s="1782"/>
      <c r="AH27" s="1782"/>
      <c r="AI27" s="1782"/>
      <c r="AJ27" s="1782"/>
      <c r="AK27" s="1782"/>
      <c r="AL27" s="1765"/>
      <c r="AM27" s="1765"/>
    </row>
    <row r="28" spans="1:39" ht="13.5" customHeight="1">
      <c r="A28" s="1784"/>
      <c r="B28" s="1839"/>
      <c r="C28" s="1771"/>
      <c r="D28" s="1782"/>
      <c r="E28" s="1839"/>
      <c r="F28" s="1782"/>
      <c r="G28" s="1782"/>
      <c r="H28" s="1782"/>
      <c r="I28" s="1782"/>
      <c r="J28" s="1782"/>
      <c r="K28" s="1782"/>
      <c r="L28" s="1782"/>
      <c r="M28" s="1829"/>
      <c r="N28" s="1829"/>
      <c r="O28" s="1829"/>
      <c r="P28" s="1829"/>
      <c r="Q28" s="825"/>
      <c r="R28" s="1829"/>
      <c r="S28" s="1829"/>
      <c r="T28" s="1829"/>
      <c r="U28" s="1782"/>
      <c r="V28" s="1782"/>
      <c r="W28" s="1782"/>
      <c r="X28" s="1782"/>
      <c r="Y28" s="1782"/>
      <c r="Z28" s="1782"/>
      <c r="AA28" s="1782"/>
      <c r="AB28" s="1782"/>
      <c r="AC28" s="1782"/>
      <c r="AD28" s="1782"/>
      <c r="AE28" s="1782"/>
      <c r="AF28" s="1782"/>
      <c r="AG28" s="1782"/>
      <c r="AH28" s="1782"/>
      <c r="AI28" s="1782"/>
      <c r="AJ28" s="1782"/>
      <c r="AK28" s="1782"/>
      <c r="AL28" s="1765"/>
      <c r="AM28" s="1765"/>
    </row>
    <row r="29" spans="1:39" ht="13.5" customHeight="1">
      <c r="A29" s="1784"/>
      <c r="B29" s="1839"/>
      <c r="C29" s="1771"/>
      <c r="D29" s="1782"/>
      <c r="E29" s="1839"/>
      <c r="F29" s="1782"/>
      <c r="G29" s="1782"/>
      <c r="H29" s="1782"/>
      <c r="I29" s="1782"/>
      <c r="J29" s="1782"/>
      <c r="K29" s="1782"/>
      <c r="L29" s="1782"/>
      <c r="M29" s="1829"/>
      <c r="N29" s="1829"/>
      <c r="O29" s="1829"/>
      <c r="P29" s="1829"/>
      <c r="Q29" s="825"/>
      <c r="R29" s="1829"/>
      <c r="S29" s="1829"/>
      <c r="T29" s="1829"/>
      <c r="U29" s="1782"/>
      <c r="V29" s="1782"/>
      <c r="W29" s="1782"/>
      <c r="X29" s="1782"/>
      <c r="Y29" s="1782"/>
      <c r="Z29" s="1782"/>
      <c r="AA29" s="1782"/>
      <c r="AB29" s="1782"/>
      <c r="AC29" s="1782"/>
      <c r="AD29" s="1782"/>
      <c r="AE29" s="1782"/>
      <c r="AF29" s="1782"/>
      <c r="AG29" s="1782"/>
      <c r="AH29" s="1782"/>
      <c r="AI29" s="1782"/>
      <c r="AJ29" s="1782"/>
      <c r="AK29" s="1782"/>
      <c r="AL29" s="1765"/>
      <c r="AM29" s="1765"/>
    </row>
    <row r="30" spans="1:39" ht="13.5" customHeight="1">
      <c r="A30" s="1784"/>
      <c r="B30" s="1839"/>
      <c r="C30" s="1771"/>
      <c r="D30" s="1782"/>
      <c r="E30" s="1839"/>
      <c r="F30" s="1782"/>
      <c r="G30" s="1782"/>
      <c r="H30" s="1782"/>
      <c r="I30" s="1782"/>
      <c r="J30" s="1782"/>
      <c r="K30" s="1782"/>
      <c r="L30" s="1782"/>
      <c r="M30" s="1829"/>
      <c r="N30" s="1829"/>
      <c r="O30" s="1829"/>
      <c r="P30" s="1829"/>
      <c r="Q30" s="825"/>
      <c r="R30" s="1829"/>
      <c r="S30" s="1829"/>
      <c r="T30" s="1829"/>
      <c r="U30" s="1782"/>
      <c r="V30" s="1782"/>
      <c r="W30" s="1782"/>
      <c r="X30" s="1782"/>
      <c r="Y30" s="1782"/>
      <c r="Z30" s="1782"/>
      <c r="AA30" s="1782"/>
      <c r="AB30" s="1782"/>
      <c r="AC30" s="1782"/>
      <c r="AD30" s="1782"/>
      <c r="AE30" s="1782"/>
      <c r="AF30" s="1782"/>
      <c r="AG30" s="1782"/>
      <c r="AH30" s="1782"/>
      <c r="AI30" s="1782"/>
      <c r="AJ30" s="1782"/>
      <c r="AK30" s="1782"/>
      <c r="AL30" s="1765"/>
      <c r="AM30" s="1765"/>
    </row>
    <row r="31" spans="1:37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34"/>
      <c r="AK31" s="34"/>
    </row>
    <row r="32" spans="1:37" ht="15.75">
      <c r="A32" s="34"/>
      <c r="B32" s="34"/>
      <c r="C32" s="14"/>
      <c r="D32" s="14"/>
      <c r="E32" s="14"/>
      <c r="F32" s="14"/>
      <c r="G32" s="1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14"/>
      <c r="AH32" s="14"/>
      <c r="AI32" s="14"/>
      <c r="AJ32" s="75"/>
      <c r="AK32" s="75"/>
    </row>
    <row r="33" spans="1:60" ht="27.75">
      <c r="A33" s="34"/>
      <c r="B33" s="34"/>
      <c r="C33" s="14"/>
      <c r="D33" s="14"/>
      <c r="E33" s="14"/>
      <c r="F33" s="14"/>
      <c r="G33" s="1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14"/>
      <c r="AH33" s="14"/>
      <c r="AI33" s="14"/>
      <c r="AJ33" s="75"/>
      <c r="AK33" s="75"/>
      <c r="AL33" s="1864" t="s">
        <v>629</v>
      </c>
      <c r="AM33" s="1864"/>
      <c r="AN33" s="1864"/>
      <c r="AO33" s="1864"/>
      <c r="AP33" s="1864"/>
      <c r="AQ33" s="1864"/>
      <c r="AR33" s="1864"/>
      <c r="AS33" s="1864"/>
      <c r="AT33" s="1864"/>
      <c r="AU33" s="1864"/>
      <c r="AV33" s="1864"/>
      <c r="AW33" s="1864"/>
      <c r="AX33" s="1864"/>
      <c r="AY33" s="1864"/>
      <c r="AZ33" s="1864"/>
      <c r="BA33" s="1864"/>
      <c r="BB33" s="1864"/>
      <c r="BC33" s="1864"/>
      <c r="BD33" s="1864"/>
      <c r="BE33" s="1864"/>
      <c r="BF33" s="1864"/>
      <c r="BG33" s="1864"/>
      <c r="BH33" s="1864"/>
    </row>
    <row r="34" spans="1:56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75"/>
      <c r="AK34" s="75"/>
      <c r="AL34" s="1783" t="s">
        <v>904</v>
      </c>
      <c r="AM34" s="1783"/>
      <c r="AN34" s="1783"/>
      <c r="AO34" s="1783"/>
      <c r="AP34" s="1783"/>
      <c r="AQ34" s="460"/>
      <c r="AR34" s="1783" t="s">
        <v>903</v>
      </c>
      <c r="AS34" s="1783"/>
      <c r="AT34" s="1783"/>
      <c r="AU34" s="1783"/>
      <c r="AV34" s="1783"/>
      <c r="AW34" s="1783"/>
      <c r="AX34" s="1783"/>
      <c r="AY34" s="1783"/>
      <c r="AZ34" s="1783"/>
      <c r="BA34" s="327"/>
      <c r="BB34" s="327"/>
      <c r="BC34" s="327"/>
      <c r="BD34" s="327"/>
    </row>
    <row r="35" spans="36:56" ht="19.5">
      <c r="AJ35" s="2"/>
      <c r="AK35" s="2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8"/>
      <c r="BC35" s="328"/>
      <c r="BD35" s="328"/>
    </row>
    <row r="36" spans="36:60" ht="19.5">
      <c r="AJ36" s="2"/>
      <c r="AK36" s="2"/>
      <c r="AL36" s="1748" t="s">
        <v>630</v>
      </c>
      <c r="AM36" s="1748"/>
      <c r="AN36" s="1748"/>
      <c r="AO36" s="1748" t="s">
        <v>632</v>
      </c>
      <c r="AP36" s="1748"/>
      <c r="AQ36" s="1748"/>
      <c r="AR36" s="1748"/>
      <c r="AS36" s="1748"/>
      <c r="AT36" s="1748"/>
      <c r="AU36" s="1748"/>
      <c r="AV36" s="1748"/>
      <c r="AW36" s="1748"/>
      <c r="AX36" s="1748"/>
      <c r="AY36" s="1748" t="s">
        <v>412</v>
      </c>
      <c r="AZ36" s="1748"/>
      <c r="BA36" s="1748"/>
      <c r="BB36" s="1748"/>
      <c r="BC36" s="1748"/>
      <c r="BD36" s="1748"/>
      <c r="BE36" s="1748"/>
      <c r="BF36" s="1748"/>
      <c r="BG36" s="1748" t="s">
        <v>631</v>
      </c>
      <c r="BH36" s="1748"/>
    </row>
    <row r="37" spans="36:60" ht="19.5" customHeight="1">
      <c r="AJ37" s="2"/>
      <c r="AK37" s="2"/>
      <c r="AL37" s="1748"/>
      <c r="AM37" s="1748"/>
      <c r="AN37" s="1748"/>
      <c r="AO37" s="1767" t="s">
        <v>633</v>
      </c>
      <c r="AP37" s="1767"/>
      <c r="AQ37" s="1767" t="s">
        <v>634</v>
      </c>
      <c r="AR37" s="1767"/>
      <c r="AS37" s="1767" t="s">
        <v>635</v>
      </c>
      <c r="AT37" s="1748"/>
      <c r="AU37" s="1767" t="s">
        <v>670</v>
      </c>
      <c r="AV37" s="1748"/>
      <c r="AW37" s="1767" t="s">
        <v>636</v>
      </c>
      <c r="AX37" s="1748"/>
      <c r="AY37" s="1767" t="s">
        <v>633</v>
      </c>
      <c r="AZ37" s="1767" t="s">
        <v>634</v>
      </c>
      <c r="BA37" s="1767" t="s">
        <v>635</v>
      </c>
      <c r="BB37" s="1748"/>
      <c r="BC37" s="1767" t="s">
        <v>670</v>
      </c>
      <c r="BD37" s="1748"/>
      <c r="BE37" s="1767" t="s">
        <v>636</v>
      </c>
      <c r="BF37" s="1748"/>
      <c r="BG37" s="1749" t="s">
        <v>895</v>
      </c>
      <c r="BH37" s="1750"/>
    </row>
    <row r="38" spans="36:60" ht="19.5" customHeight="1">
      <c r="AJ38" s="2"/>
      <c r="AK38" s="2"/>
      <c r="AL38" s="1748"/>
      <c r="AM38" s="1748"/>
      <c r="AN38" s="1748"/>
      <c r="AO38" s="1767"/>
      <c r="AP38" s="1767"/>
      <c r="AQ38" s="1767"/>
      <c r="AR38" s="1767"/>
      <c r="AS38" s="1748"/>
      <c r="AT38" s="1748"/>
      <c r="AU38" s="1748"/>
      <c r="AV38" s="1748"/>
      <c r="AW38" s="1748"/>
      <c r="AX38" s="1748"/>
      <c r="AY38" s="1767"/>
      <c r="AZ38" s="1748"/>
      <c r="BA38" s="1748"/>
      <c r="BB38" s="1748"/>
      <c r="BC38" s="1748"/>
      <c r="BD38" s="1748"/>
      <c r="BE38" s="1748"/>
      <c r="BF38" s="1748"/>
      <c r="BG38" s="1751"/>
      <c r="BH38" s="1752"/>
    </row>
    <row r="39" spans="36:60" ht="19.5">
      <c r="AJ39" s="2"/>
      <c r="AK39" s="2"/>
      <c r="AL39" s="1748" t="s">
        <v>780</v>
      </c>
      <c r="AM39" s="1748"/>
      <c r="AN39" s="1748"/>
      <c r="AO39" s="1761">
        <v>0</v>
      </c>
      <c r="AP39" s="1762"/>
      <c r="AQ39" s="1761">
        <v>0</v>
      </c>
      <c r="AR39" s="1762"/>
      <c r="AS39" s="1763">
        <v>1</v>
      </c>
      <c r="AT39" s="1762"/>
      <c r="AU39" s="1769">
        <v>18</v>
      </c>
      <c r="AV39" s="1770"/>
      <c r="AW39" s="1763">
        <v>732</v>
      </c>
      <c r="AX39" s="1762"/>
      <c r="AY39" s="331"/>
      <c r="AZ39" s="331">
        <v>0</v>
      </c>
      <c r="BA39" s="1761">
        <v>0</v>
      </c>
      <c r="BB39" s="1762"/>
      <c r="BC39" s="1761">
        <v>3</v>
      </c>
      <c r="BD39" s="1762"/>
      <c r="BE39" s="1761">
        <v>515</v>
      </c>
      <c r="BF39" s="1762"/>
      <c r="BG39" s="1751"/>
      <c r="BH39" s="1752"/>
    </row>
    <row r="40" spans="36:60" ht="19.5">
      <c r="AJ40" s="2"/>
      <c r="AK40" s="2"/>
      <c r="AL40" s="1748" t="s">
        <v>779</v>
      </c>
      <c r="AM40" s="1748"/>
      <c r="AN40" s="1748"/>
      <c r="AO40" s="1761">
        <v>0</v>
      </c>
      <c r="AP40" s="1762"/>
      <c r="AQ40" s="1761">
        <v>0</v>
      </c>
      <c r="AR40" s="1762"/>
      <c r="AS40" s="1761">
        <v>0</v>
      </c>
      <c r="AT40" s="1762"/>
      <c r="AU40" s="1842">
        <v>0</v>
      </c>
      <c r="AV40" s="1770"/>
      <c r="AW40" s="1761">
        <v>4064</v>
      </c>
      <c r="AX40" s="1762"/>
      <c r="AY40" s="330"/>
      <c r="AZ40" s="330">
        <v>0</v>
      </c>
      <c r="BA40" s="1761">
        <v>0</v>
      </c>
      <c r="BB40" s="1762"/>
      <c r="BC40" s="1761">
        <v>0</v>
      </c>
      <c r="BD40" s="1762"/>
      <c r="BE40" s="1761">
        <v>3345</v>
      </c>
      <c r="BF40" s="1762"/>
      <c r="BG40" s="1751"/>
      <c r="BH40" s="1752"/>
    </row>
    <row r="41" spans="36:60" ht="19.5">
      <c r="AJ41" s="2"/>
      <c r="AK41" s="2"/>
      <c r="AL41" s="1748" t="s">
        <v>637</v>
      </c>
      <c r="AM41" s="1748"/>
      <c r="AN41" s="1748"/>
      <c r="AO41" s="1761">
        <v>440</v>
      </c>
      <c r="AP41" s="1762"/>
      <c r="AQ41" s="1761">
        <f>AQ39+AQ40</f>
        <v>0</v>
      </c>
      <c r="AR41" s="1762"/>
      <c r="AS41" s="1763">
        <v>38</v>
      </c>
      <c r="AT41" s="1841"/>
      <c r="AU41" s="1769">
        <v>38</v>
      </c>
      <c r="AV41" s="1770"/>
      <c r="AW41" s="1763">
        <v>376</v>
      </c>
      <c r="AX41" s="1762"/>
      <c r="AY41" s="330">
        <v>308</v>
      </c>
      <c r="AZ41" s="330">
        <v>15</v>
      </c>
      <c r="BA41" s="1761">
        <v>0</v>
      </c>
      <c r="BB41" s="1762"/>
      <c r="BC41" s="1763">
        <v>40</v>
      </c>
      <c r="BD41" s="1762"/>
      <c r="BE41" s="1763">
        <v>280</v>
      </c>
      <c r="BF41" s="1762"/>
      <c r="BG41" s="1751"/>
      <c r="BH41" s="1752"/>
    </row>
    <row r="42" spans="36:60" ht="19.5">
      <c r="AJ42" s="2"/>
      <c r="AK42" s="2"/>
      <c r="AL42" s="1748" t="s">
        <v>23</v>
      </c>
      <c r="AM42" s="1748"/>
      <c r="AN42" s="1748"/>
      <c r="AO42" s="1748">
        <f>AO40+AO41</f>
        <v>440</v>
      </c>
      <c r="AP42" s="1748"/>
      <c r="AQ42" s="1748">
        <f>AQ40+AQ41</f>
        <v>0</v>
      </c>
      <c r="AR42" s="1748"/>
      <c r="AS42" s="1763">
        <f>AS41+AS40+AS39</f>
        <v>39</v>
      </c>
      <c r="AT42" s="1762"/>
      <c r="AU42" s="1772">
        <f>AU39+AU40+AU41</f>
        <v>56</v>
      </c>
      <c r="AV42" s="1773"/>
      <c r="AW42" s="1774">
        <f>SUM(AW39:AW41)</f>
        <v>5172</v>
      </c>
      <c r="AX42" s="1774"/>
      <c r="AY42" s="330">
        <v>308</v>
      </c>
      <c r="AZ42" s="331">
        <f>AZ39+AZ40+AZ41</f>
        <v>15</v>
      </c>
      <c r="BA42" s="1748">
        <f>BA39+BA40+BA41</f>
        <v>0</v>
      </c>
      <c r="BB42" s="1748"/>
      <c r="BC42" s="1748">
        <f>BC39+BC40+BC41</f>
        <v>43</v>
      </c>
      <c r="BD42" s="1748"/>
      <c r="BE42" s="1748">
        <f>SUM(BE39:BE41)</f>
        <v>4140</v>
      </c>
      <c r="BF42" s="1748"/>
      <c r="BG42" s="1753"/>
      <c r="BH42" s="1754"/>
    </row>
    <row r="43" spans="36:56" ht="19.5">
      <c r="AJ43" s="2"/>
      <c r="AK43" s="2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</row>
    <row r="44" spans="36:60" ht="19.5" customHeight="1">
      <c r="AJ44" s="2"/>
      <c r="AK44" s="2"/>
      <c r="AL44" s="1767" t="s">
        <v>451</v>
      </c>
      <c r="AM44" s="1843" t="s">
        <v>651</v>
      </c>
      <c r="AN44" s="1840" t="s">
        <v>638</v>
      </c>
      <c r="AO44" s="1767" t="s">
        <v>639</v>
      </c>
      <c r="AP44" s="1755" t="s">
        <v>640</v>
      </c>
      <c r="AQ44" s="1756"/>
      <c r="AR44" s="1749" t="s">
        <v>641</v>
      </c>
      <c r="AS44" s="1750"/>
      <c r="AT44" s="1767" t="s">
        <v>642</v>
      </c>
      <c r="AU44" s="1781"/>
      <c r="AV44" s="1767" t="s">
        <v>643</v>
      </c>
      <c r="AW44" s="1781"/>
      <c r="AX44" s="1767" t="s">
        <v>644</v>
      </c>
      <c r="AY44" s="1767" t="s">
        <v>645</v>
      </c>
      <c r="AZ44" s="1843" t="s">
        <v>646</v>
      </c>
      <c r="BA44" s="1843" t="s">
        <v>647</v>
      </c>
      <c r="BB44" s="1854" t="s">
        <v>648</v>
      </c>
      <c r="BC44" s="1840" t="s">
        <v>649</v>
      </c>
      <c r="BD44" s="1840" t="s">
        <v>650</v>
      </c>
      <c r="BE44" s="1845" t="s">
        <v>652</v>
      </c>
      <c r="BF44" s="1845" t="s">
        <v>653</v>
      </c>
      <c r="BG44" s="1335" t="s">
        <v>654</v>
      </c>
      <c r="BH44" s="1847" t="s">
        <v>631</v>
      </c>
    </row>
    <row r="45" spans="36:60" ht="19.5" customHeight="1">
      <c r="AJ45" s="2"/>
      <c r="AK45" s="2"/>
      <c r="AL45" s="1781"/>
      <c r="AM45" s="1781"/>
      <c r="AN45" s="1781"/>
      <c r="AO45" s="1781"/>
      <c r="AP45" s="1757"/>
      <c r="AQ45" s="1758"/>
      <c r="AR45" s="1751"/>
      <c r="AS45" s="1752"/>
      <c r="AT45" s="1781"/>
      <c r="AU45" s="1781"/>
      <c r="AV45" s="1781"/>
      <c r="AW45" s="1781"/>
      <c r="AX45" s="1781"/>
      <c r="AY45" s="1781"/>
      <c r="AZ45" s="1781"/>
      <c r="BA45" s="1781"/>
      <c r="BB45" s="1781"/>
      <c r="BC45" s="1781"/>
      <c r="BD45" s="1781"/>
      <c r="BE45" s="1781"/>
      <c r="BF45" s="1781"/>
      <c r="BG45" s="1781"/>
      <c r="BH45" s="1847"/>
    </row>
    <row r="46" spans="36:60" ht="19.5" customHeight="1">
      <c r="AJ46" s="2"/>
      <c r="AK46" s="2"/>
      <c r="AL46" s="1781"/>
      <c r="AM46" s="1781"/>
      <c r="AN46" s="1781"/>
      <c r="AO46" s="1781"/>
      <c r="AP46" s="1759"/>
      <c r="AQ46" s="1760"/>
      <c r="AR46" s="1753"/>
      <c r="AS46" s="1754"/>
      <c r="AT46" s="1781"/>
      <c r="AU46" s="1781"/>
      <c r="AV46" s="1781"/>
      <c r="AW46" s="1781"/>
      <c r="AX46" s="1781"/>
      <c r="AY46" s="1781"/>
      <c r="AZ46" s="1781"/>
      <c r="BA46" s="1781"/>
      <c r="BB46" s="1781"/>
      <c r="BC46" s="1781"/>
      <c r="BD46" s="1781"/>
      <c r="BE46" s="1781"/>
      <c r="BF46" s="1781"/>
      <c r="BG46" s="1781"/>
      <c r="BH46" s="1847"/>
    </row>
    <row r="47" spans="36:60" ht="19.5">
      <c r="AJ47" s="2"/>
      <c r="AK47" s="2"/>
      <c r="AL47" s="329">
        <v>1</v>
      </c>
      <c r="AM47" s="329">
        <v>2</v>
      </c>
      <c r="AN47" s="329">
        <v>3</v>
      </c>
      <c r="AO47" s="329">
        <v>4</v>
      </c>
      <c r="AP47" s="1761">
        <v>5</v>
      </c>
      <c r="AQ47" s="1762"/>
      <c r="AR47" s="1761">
        <v>6</v>
      </c>
      <c r="AS47" s="1762"/>
      <c r="AT47" s="1748">
        <v>7</v>
      </c>
      <c r="AU47" s="1748"/>
      <c r="AV47" s="1748">
        <v>8</v>
      </c>
      <c r="AW47" s="1748"/>
      <c r="AX47" s="329">
        <v>9</v>
      </c>
      <c r="AY47" s="329">
        <v>10</v>
      </c>
      <c r="AZ47" s="329">
        <v>11</v>
      </c>
      <c r="BA47" s="329">
        <v>12</v>
      </c>
      <c r="BB47" s="329">
        <v>13</v>
      </c>
      <c r="BC47" s="329">
        <v>14</v>
      </c>
      <c r="BD47" s="329">
        <v>15</v>
      </c>
      <c r="BE47" s="329">
        <v>16</v>
      </c>
      <c r="BF47" s="329">
        <v>17</v>
      </c>
      <c r="BG47" s="329">
        <v>18</v>
      </c>
      <c r="BH47" s="329">
        <v>19</v>
      </c>
    </row>
    <row r="48" spans="36:60" ht="19.5" customHeight="1">
      <c r="AJ48" s="2"/>
      <c r="AK48" s="2"/>
      <c r="AL48" s="1771"/>
      <c r="AM48" s="1771" t="s">
        <v>327</v>
      </c>
      <c r="AN48" s="1771">
        <f>'Mullaion Riport'!G8</f>
        <v>2538800</v>
      </c>
      <c r="AO48" s="1771">
        <f>'Mullaion Riport'!G19</f>
        <v>6141916</v>
      </c>
      <c r="AP48" s="1848">
        <f>'Mullaion Riport'!Q31</f>
        <v>0</v>
      </c>
      <c r="AQ48" s="1849"/>
      <c r="AR48" s="1848">
        <f>'Mullaion Riport'!Q33</f>
        <v>31025500</v>
      </c>
      <c r="AS48" s="1849"/>
      <c r="AT48" s="1771">
        <f>'Mullaion Riport'!I43</f>
        <v>233625</v>
      </c>
      <c r="AU48" s="1771">
        <f>'Mullaion Riport'!I47</f>
        <v>265925</v>
      </c>
      <c r="AV48" s="1771">
        <f>'Mullaion Riport'!J43</f>
        <v>226589</v>
      </c>
      <c r="AW48" s="1771">
        <f>'Mullaion Riport'!J47</f>
        <v>226589</v>
      </c>
      <c r="AX48" s="1856">
        <f>'Mullaion Riport'!M47/100</f>
        <v>0.8520785935884178</v>
      </c>
      <c r="AY48" s="1856">
        <f>'Mullaion Riport'!M43/100</f>
        <v>0.9698833600856073</v>
      </c>
      <c r="AZ48" s="1771">
        <f>'Mullaion Riport'!I53</f>
        <v>27826500</v>
      </c>
      <c r="BA48" s="1771">
        <f>'Mullaion Riport'!J53</f>
        <v>27507871</v>
      </c>
      <c r="BB48" s="1846">
        <f>'Mullaion Riport'!M53/100</f>
        <v>0.9885494402817459</v>
      </c>
      <c r="BC48" s="1771">
        <f>'Mullaion Riport-2'!P5</f>
        <v>39336</v>
      </c>
      <c r="BD48" s="1771">
        <f>'Mullaion Riport-2'!P7</f>
        <v>279293</v>
      </c>
      <c r="BE48" s="1855">
        <f>'Mullaion Riport'!J49</f>
        <v>13087</v>
      </c>
      <c r="BF48" s="1855">
        <f>'Mullaion Riport-2'!P18</f>
        <v>185650</v>
      </c>
      <c r="BG48" s="1771">
        <f>'M I S-2'!G8+'M I S-2'!M8</f>
        <v>842</v>
      </c>
      <c r="BH48" s="1844"/>
    </row>
    <row r="49" spans="36:60" ht="19.5" customHeight="1">
      <c r="AJ49" s="2"/>
      <c r="AK49" s="2"/>
      <c r="AL49" s="1771"/>
      <c r="AM49" s="1771"/>
      <c r="AN49" s="1771"/>
      <c r="AO49" s="1771"/>
      <c r="AP49" s="1850"/>
      <c r="AQ49" s="1851"/>
      <c r="AR49" s="1850"/>
      <c r="AS49" s="1851"/>
      <c r="AT49" s="1771"/>
      <c r="AU49" s="1771"/>
      <c r="AV49" s="1771"/>
      <c r="AW49" s="1771"/>
      <c r="AX49" s="1856"/>
      <c r="AY49" s="1856"/>
      <c r="AZ49" s="1771"/>
      <c r="BA49" s="1771"/>
      <c r="BB49" s="1846"/>
      <c r="BC49" s="1771"/>
      <c r="BD49" s="1771"/>
      <c r="BE49" s="1771"/>
      <c r="BF49" s="1771"/>
      <c r="BG49" s="1771"/>
      <c r="BH49" s="1844"/>
    </row>
    <row r="50" spans="36:60" ht="19.5" customHeight="1">
      <c r="AJ50" s="2"/>
      <c r="AK50" s="2"/>
      <c r="AL50" s="1771"/>
      <c r="AM50" s="1771"/>
      <c r="AN50" s="1771"/>
      <c r="AO50" s="1771"/>
      <c r="AP50" s="1850"/>
      <c r="AQ50" s="1851"/>
      <c r="AR50" s="1850"/>
      <c r="AS50" s="1851"/>
      <c r="AT50" s="1771"/>
      <c r="AU50" s="1771"/>
      <c r="AV50" s="1771"/>
      <c r="AW50" s="1771"/>
      <c r="AX50" s="1856"/>
      <c r="AY50" s="1856"/>
      <c r="AZ50" s="1771"/>
      <c r="BA50" s="1771"/>
      <c r="BB50" s="1846"/>
      <c r="BC50" s="1771"/>
      <c r="BD50" s="1771"/>
      <c r="BE50" s="1771"/>
      <c r="BF50" s="1771"/>
      <c r="BG50" s="1771"/>
      <c r="BH50" s="1844"/>
    </row>
    <row r="51" spans="36:60" ht="19.5" customHeight="1">
      <c r="AJ51" s="2"/>
      <c r="AK51" s="2"/>
      <c r="AL51" s="1771"/>
      <c r="AM51" s="1771"/>
      <c r="AN51" s="1771"/>
      <c r="AO51" s="1771"/>
      <c r="AP51" s="1852"/>
      <c r="AQ51" s="1853"/>
      <c r="AR51" s="1852"/>
      <c r="AS51" s="1853"/>
      <c r="AT51" s="1771"/>
      <c r="AU51" s="1771"/>
      <c r="AV51" s="1771"/>
      <c r="AW51" s="1771"/>
      <c r="AX51" s="1856"/>
      <c r="AY51" s="1856"/>
      <c r="AZ51" s="1771"/>
      <c r="BA51" s="1771"/>
      <c r="BB51" s="1846"/>
      <c r="BC51" s="1771"/>
      <c r="BD51" s="1771"/>
      <c r="BE51" s="1771"/>
      <c r="BF51" s="1771"/>
      <c r="BG51" s="1771"/>
      <c r="BH51" s="1844"/>
    </row>
    <row r="52" spans="36:56" ht="19.5">
      <c r="AJ52" s="2"/>
      <c r="AK52" s="2"/>
      <c r="AL52" s="328"/>
      <c r="AM52" s="327"/>
      <c r="AN52" s="328"/>
      <c r="AO52" s="328"/>
      <c r="AP52" s="328"/>
      <c r="AQ52" s="328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</row>
    <row r="53" spans="36:60" ht="19.5" customHeight="1">
      <c r="AJ53" s="2"/>
      <c r="AK53" s="2"/>
      <c r="AL53" s="1514" t="s">
        <v>655</v>
      </c>
      <c r="AM53" s="1514"/>
      <c r="AN53" s="1514" t="s">
        <v>656</v>
      </c>
      <c r="AO53" s="1514"/>
      <c r="AP53" s="1514"/>
      <c r="AQ53" s="1801" t="s">
        <v>657</v>
      </c>
      <c r="AR53" s="1857"/>
      <c r="AS53" s="1862"/>
      <c r="AT53" s="1514" t="s">
        <v>661</v>
      </c>
      <c r="AU53" s="1514"/>
      <c r="AV53" s="1514"/>
      <c r="AW53" s="1514"/>
      <c r="AX53" s="1514"/>
      <c r="AY53" s="1514"/>
      <c r="AZ53" s="1766" t="s">
        <v>660</v>
      </c>
      <c r="BA53" s="1514"/>
      <c r="BB53" s="1514"/>
      <c r="BC53" s="1801" t="s">
        <v>659</v>
      </c>
      <c r="BD53" s="1857"/>
      <c r="BE53" s="1860" t="s">
        <v>658</v>
      </c>
      <c r="BF53" s="1860"/>
      <c r="BG53" s="1860"/>
      <c r="BH53" s="1802"/>
    </row>
    <row r="54" spans="36:60" ht="17.25">
      <c r="AJ54" s="2"/>
      <c r="AK54" s="2"/>
      <c r="AL54" s="1514"/>
      <c r="AM54" s="1514"/>
      <c r="AN54" s="1514"/>
      <c r="AO54" s="1514"/>
      <c r="AP54" s="1514"/>
      <c r="AQ54" s="1858"/>
      <c r="AR54" s="1859"/>
      <c r="AS54" s="1863"/>
      <c r="AT54" s="1514" t="s">
        <v>662</v>
      </c>
      <c r="AU54" s="1514"/>
      <c r="AV54" s="1514"/>
      <c r="AW54" s="1514" t="s">
        <v>663</v>
      </c>
      <c r="AX54" s="1514"/>
      <c r="AY54" s="1514"/>
      <c r="AZ54" s="1514"/>
      <c r="BA54" s="1514"/>
      <c r="BB54" s="1514"/>
      <c r="BC54" s="1858"/>
      <c r="BD54" s="1859"/>
      <c r="BE54" s="1861"/>
      <c r="BF54" s="1861"/>
      <c r="BG54" s="1861"/>
      <c r="BH54" s="1806"/>
    </row>
    <row r="55" spans="36:60" ht="19.5" customHeight="1">
      <c r="AJ55" s="2"/>
      <c r="AK55" s="2"/>
      <c r="AL55" s="1768" t="s">
        <v>664</v>
      </c>
      <c r="AM55" s="1768"/>
      <c r="AN55" s="1768" t="s">
        <v>665</v>
      </c>
      <c r="AO55" s="1768"/>
      <c r="AP55" s="1768"/>
      <c r="AQ55" s="1775" t="s">
        <v>666</v>
      </c>
      <c r="AR55" s="1776"/>
      <c r="AS55" s="1777"/>
      <c r="AT55" s="1768" t="s">
        <v>667</v>
      </c>
      <c r="AU55" s="1768"/>
      <c r="AV55" s="1768"/>
      <c r="AW55" s="1768" t="s">
        <v>665</v>
      </c>
      <c r="AX55" s="1768"/>
      <c r="AY55" s="1768"/>
      <c r="AZ55" s="1768" t="s">
        <v>668</v>
      </c>
      <c r="BA55" s="1768"/>
      <c r="BB55" s="1768"/>
      <c r="BC55" s="1775" t="s">
        <v>669</v>
      </c>
      <c r="BD55" s="1776"/>
      <c r="BE55" s="1857" t="s">
        <v>693</v>
      </c>
      <c r="BF55" s="1857"/>
      <c r="BG55" s="1857"/>
      <c r="BH55" s="1862"/>
    </row>
    <row r="56" spans="36:60" ht="46.5" customHeight="1">
      <c r="AJ56" s="2"/>
      <c r="AK56" s="2"/>
      <c r="AL56" s="1768"/>
      <c r="AM56" s="1768"/>
      <c r="AN56" s="1768"/>
      <c r="AO56" s="1768"/>
      <c r="AP56" s="1768"/>
      <c r="AQ56" s="1778"/>
      <c r="AR56" s="1779"/>
      <c r="AS56" s="1780"/>
      <c r="AT56" s="1768"/>
      <c r="AU56" s="1768"/>
      <c r="AV56" s="1768"/>
      <c r="AW56" s="1768"/>
      <c r="AX56" s="1768"/>
      <c r="AY56" s="1768"/>
      <c r="AZ56" s="1768"/>
      <c r="BA56" s="1768"/>
      <c r="BB56" s="1768"/>
      <c r="BC56" s="1778"/>
      <c r="BD56" s="1779"/>
      <c r="BE56" s="1859"/>
      <c r="BF56" s="1859"/>
      <c r="BG56" s="1859"/>
      <c r="BH56" s="1863"/>
    </row>
    <row r="57" spans="36:59" ht="19.5">
      <c r="AJ57" s="2"/>
      <c r="AK57" s="2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G57" s="107" t="s">
        <v>19</v>
      </c>
    </row>
    <row r="58" spans="36:56" ht="19.5">
      <c r="AJ58" s="2"/>
      <c r="AK58" s="2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</row>
    <row r="59" spans="36:56" ht="19.5">
      <c r="AJ59" s="2"/>
      <c r="AK59" s="2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</row>
    <row r="60" spans="36:56" ht="19.5">
      <c r="AJ60" s="2"/>
      <c r="AK60" s="2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</row>
    <row r="61" spans="36:56" ht="19.5">
      <c r="AJ61" s="2"/>
      <c r="AK61" s="2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</row>
    <row r="62" spans="36:56" ht="19.5">
      <c r="AJ62" s="2"/>
      <c r="AK62" s="2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</row>
    <row r="63" spans="36:56" ht="19.5">
      <c r="AJ63" s="2"/>
      <c r="AK63" s="2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</row>
    <row r="64" spans="36:56" ht="19.5">
      <c r="AJ64" s="2"/>
      <c r="AK64" s="2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</row>
    <row r="65" spans="36:56" ht="19.5">
      <c r="AJ65" s="2"/>
      <c r="AK65" s="2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</row>
    <row r="66" spans="36:56" ht="19.5">
      <c r="AJ66" s="2"/>
      <c r="AK66" s="2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</row>
    <row r="67" spans="36:56" ht="19.5">
      <c r="AJ67" s="2"/>
      <c r="AK67" s="2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</row>
    <row r="68" spans="36:56" ht="19.5">
      <c r="AJ68" s="2"/>
      <c r="AK68" s="2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</row>
    <row r="69" spans="36:56" ht="19.5">
      <c r="AJ69" s="2"/>
      <c r="AK69" s="2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</row>
    <row r="70" spans="36:56" ht="19.5">
      <c r="AJ70" s="2"/>
      <c r="AK70" s="2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</row>
    <row r="71" spans="36:56" ht="14.25">
      <c r="AJ71" s="2"/>
      <c r="AK71" s="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36:56" ht="14.25">
      <c r="AJ72" s="2"/>
      <c r="AK72" s="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36:56" ht="14.25">
      <c r="AJ73" s="2"/>
      <c r="AK73" s="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36:56" ht="14.25">
      <c r="AJ74" s="2"/>
      <c r="AK74" s="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36:56" ht="14.25">
      <c r="AJ75" s="2"/>
      <c r="AK75" s="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36:37" ht="12.75">
      <c r="AJ76" s="2"/>
      <c r="AK76" s="2"/>
    </row>
    <row r="77" spans="36:37" ht="12.75">
      <c r="AJ77" s="2"/>
      <c r="AK77" s="2"/>
    </row>
    <row r="78" spans="36:37" ht="12.75">
      <c r="AJ78" s="2"/>
      <c r="AK78" s="2"/>
    </row>
    <row r="79" spans="36:37" ht="12.75">
      <c r="AJ79" s="2"/>
      <c r="AK79" s="2"/>
    </row>
    <row r="80" spans="36:37" ht="12.75">
      <c r="AJ80" s="2"/>
      <c r="AK80" s="2"/>
    </row>
    <row r="81" spans="36:37" ht="12.75">
      <c r="AJ81" s="2"/>
      <c r="AK81" s="2"/>
    </row>
    <row r="82" spans="36:37" ht="12.75">
      <c r="AJ82" s="2"/>
      <c r="AK82" s="2"/>
    </row>
    <row r="83" spans="36:37" ht="12.75">
      <c r="AJ83" s="2"/>
      <c r="AK83" s="2"/>
    </row>
    <row r="84" spans="36:37" ht="12.75">
      <c r="AJ84" s="2"/>
      <c r="AK84" s="2"/>
    </row>
    <row r="85" spans="36:37" ht="12.75">
      <c r="AJ85" s="2"/>
      <c r="AK85" s="2"/>
    </row>
    <row r="86" spans="36:37" ht="12.75">
      <c r="AJ86" s="2"/>
      <c r="AK86" s="2"/>
    </row>
    <row r="87" spans="36:37" ht="12.75">
      <c r="AJ87" s="2"/>
      <c r="AK87" s="2"/>
    </row>
    <row r="88" spans="36:37" ht="12.75">
      <c r="AJ88" s="2"/>
      <c r="AK88" s="2"/>
    </row>
    <row r="89" spans="36:37" ht="12.75">
      <c r="AJ89" s="2"/>
      <c r="AK89" s="2"/>
    </row>
    <row r="90" spans="36:37" ht="12.75">
      <c r="AJ90" s="2"/>
      <c r="AK90" s="2"/>
    </row>
    <row r="91" spans="36:37" ht="12.75">
      <c r="AJ91" s="2"/>
      <c r="AK91" s="2"/>
    </row>
    <row r="92" spans="36:37" ht="12.75">
      <c r="AJ92" s="2"/>
      <c r="AK92" s="2"/>
    </row>
    <row r="93" spans="36:37" ht="12.75">
      <c r="AJ93" s="2"/>
      <c r="AK93" s="2"/>
    </row>
    <row r="94" spans="36:37" ht="12.75">
      <c r="AJ94" s="2"/>
      <c r="AK94" s="2"/>
    </row>
    <row r="95" spans="36:37" ht="12.75">
      <c r="AJ95" s="2"/>
      <c r="AK95" s="2"/>
    </row>
    <row r="96" spans="36:37" ht="12.75">
      <c r="AJ96" s="2"/>
      <c r="AK96" s="2"/>
    </row>
    <row r="97" spans="36:37" ht="12.75">
      <c r="AJ97" s="2"/>
      <c r="AK97" s="2"/>
    </row>
    <row r="98" spans="36:37" ht="12.75">
      <c r="AJ98" s="2"/>
      <c r="AK98" s="2"/>
    </row>
    <row r="99" spans="36:37" ht="12.75">
      <c r="AJ99" s="2"/>
      <c r="AK99" s="2"/>
    </row>
    <row r="100" spans="36:37" ht="12.75">
      <c r="AJ100" s="2"/>
      <c r="AK100" s="2"/>
    </row>
    <row r="101" spans="36:37" ht="12.75">
      <c r="AJ101" s="2"/>
      <c r="AK101" s="2"/>
    </row>
    <row r="102" spans="36:37" ht="12.75">
      <c r="AJ102" s="2"/>
      <c r="AK102" s="2"/>
    </row>
    <row r="103" spans="36:37" ht="12.75">
      <c r="AJ103" s="2"/>
      <c r="AK103" s="2"/>
    </row>
    <row r="104" spans="36:37" ht="12.75">
      <c r="AJ104" s="2"/>
      <c r="AK104" s="2"/>
    </row>
    <row r="105" spans="36:37" ht="12.75">
      <c r="AJ105" s="2"/>
      <c r="AK105" s="2"/>
    </row>
    <row r="106" spans="36:37" ht="12.75">
      <c r="AJ106" s="2"/>
      <c r="AK106" s="2"/>
    </row>
    <row r="107" spans="36:37" ht="12.75">
      <c r="AJ107" s="2"/>
      <c r="AK107" s="2"/>
    </row>
    <row r="108" spans="36:37" ht="12.75">
      <c r="AJ108" s="2"/>
      <c r="AK108" s="2"/>
    </row>
    <row r="109" spans="36:37" ht="12.75">
      <c r="AJ109" s="2"/>
      <c r="AK109" s="2"/>
    </row>
    <row r="110" spans="36:37" ht="12.75">
      <c r="AJ110" s="2"/>
      <c r="AK110" s="2"/>
    </row>
    <row r="111" spans="36:37" ht="12.75">
      <c r="AJ111" s="2"/>
      <c r="AK111" s="2"/>
    </row>
    <row r="112" spans="36:37" ht="12.75">
      <c r="AJ112" s="2"/>
      <c r="AK112" s="2"/>
    </row>
    <row r="113" spans="36:37" ht="12.75">
      <c r="AJ113" s="2"/>
      <c r="AK113" s="2"/>
    </row>
    <row r="114" spans="36:37" ht="12.75">
      <c r="AJ114" s="2"/>
      <c r="AK114" s="2"/>
    </row>
    <row r="115" spans="36:37" ht="12.75">
      <c r="AJ115" s="2"/>
      <c r="AK115" s="2"/>
    </row>
    <row r="116" spans="36:37" ht="12.75">
      <c r="AJ116" s="2"/>
      <c r="AK116" s="2"/>
    </row>
    <row r="117" spans="36:37" ht="12.75">
      <c r="AJ117" s="2"/>
      <c r="AK117" s="2"/>
    </row>
    <row r="118" spans="36:37" ht="12.75">
      <c r="AJ118" s="2"/>
      <c r="AK118" s="2"/>
    </row>
    <row r="119" spans="36:37" ht="12.75">
      <c r="AJ119" s="2"/>
      <c r="AK119" s="2"/>
    </row>
    <row r="120" spans="36:37" ht="12.75">
      <c r="AJ120" s="2"/>
      <c r="AK120" s="2"/>
    </row>
    <row r="121" spans="36:37" ht="12.75">
      <c r="AJ121" s="2"/>
      <c r="AK121" s="2"/>
    </row>
    <row r="122" spans="36:37" ht="12.75">
      <c r="AJ122" s="2"/>
      <c r="AK122" s="2"/>
    </row>
    <row r="123" spans="36:37" ht="12.75">
      <c r="AJ123" s="2"/>
      <c r="AK123" s="2"/>
    </row>
    <row r="124" spans="36:37" ht="12.75">
      <c r="AJ124" s="2"/>
      <c r="AK124" s="2"/>
    </row>
    <row r="125" spans="36:37" ht="12.75">
      <c r="AJ125" s="2"/>
      <c r="AK125" s="2"/>
    </row>
    <row r="126" spans="36:37" ht="12.75">
      <c r="AJ126" s="2"/>
      <c r="AK126" s="2"/>
    </row>
    <row r="127" spans="36:37" ht="12.75">
      <c r="AJ127" s="2"/>
      <c r="AK127" s="2"/>
    </row>
    <row r="128" spans="36:37" ht="12.75">
      <c r="AJ128" s="2"/>
      <c r="AK128" s="2"/>
    </row>
    <row r="129" spans="36:37" ht="12.75">
      <c r="AJ129" s="2"/>
      <c r="AK129" s="2"/>
    </row>
    <row r="130" spans="36:37" ht="12.75">
      <c r="AJ130" s="2"/>
      <c r="AK130" s="2"/>
    </row>
    <row r="131" spans="36:37" ht="12.75">
      <c r="AJ131" s="2"/>
      <c r="AK131" s="2"/>
    </row>
    <row r="132" spans="36:37" ht="12.75">
      <c r="AJ132" s="2"/>
      <c r="AK132" s="2"/>
    </row>
    <row r="133" spans="36:37" ht="12.75">
      <c r="AJ133" s="2"/>
      <c r="AK133" s="2"/>
    </row>
    <row r="134" spans="36:37" ht="12.75">
      <c r="AJ134" s="2"/>
      <c r="AK134" s="2"/>
    </row>
    <row r="135" spans="36:37" ht="12.75">
      <c r="AJ135" s="2"/>
      <c r="AK135" s="2"/>
    </row>
    <row r="136" spans="36:37" ht="12.75">
      <c r="AJ136" s="2"/>
      <c r="AK136" s="2"/>
    </row>
    <row r="137" spans="36:37" ht="12.75">
      <c r="AJ137" s="2"/>
      <c r="AK137" s="2"/>
    </row>
    <row r="138" spans="36:37" ht="12.75">
      <c r="AJ138" s="2"/>
      <c r="AK138" s="2"/>
    </row>
    <row r="139" spans="36:37" ht="12.75">
      <c r="AJ139" s="2"/>
      <c r="AK139" s="2"/>
    </row>
    <row r="140" spans="36:37" ht="12.75">
      <c r="AJ140" s="2"/>
      <c r="AK140" s="2"/>
    </row>
    <row r="141" spans="36:37" ht="12.75">
      <c r="AJ141" s="2"/>
      <c r="AK141" s="2"/>
    </row>
    <row r="142" spans="36:37" ht="12.75">
      <c r="AJ142" s="2"/>
      <c r="AK142" s="2"/>
    </row>
    <row r="143" spans="36:37" ht="12.75">
      <c r="AJ143" s="2"/>
      <c r="AK143" s="2"/>
    </row>
    <row r="144" spans="36:37" ht="12.75">
      <c r="AJ144" s="2"/>
      <c r="AK144" s="2"/>
    </row>
    <row r="145" spans="36:37" ht="12.75">
      <c r="AJ145" s="2"/>
      <c r="AK145" s="2"/>
    </row>
    <row r="146" spans="36:37" ht="12.75">
      <c r="AJ146" s="2"/>
      <c r="AK146" s="2"/>
    </row>
    <row r="147" spans="36:37" ht="12.75">
      <c r="AJ147" s="2"/>
      <c r="AK147" s="2"/>
    </row>
    <row r="148" spans="36:37" ht="12.75">
      <c r="AJ148" s="2"/>
      <c r="AK148" s="2"/>
    </row>
    <row r="149" spans="36:37" ht="12.75">
      <c r="AJ149" s="2"/>
      <c r="AK149" s="2"/>
    </row>
    <row r="150" spans="36:37" ht="12.75">
      <c r="AJ150" s="2"/>
      <c r="AK150" s="2"/>
    </row>
    <row r="151" spans="36:37" ht="12.75">
      <c r="AJ151" s="2"/>
      <c r="AK151" s="2"/>
    </row>
    <row r="152" spans="36:37" ht="12.75">
      <c r="AJ152" s="2"/>
      <c r="AK152" s="2"/>
    </row>
    <row r="153" spans="36:37" ht="12.75">
      <c r="AJ153" s="2"/>
      <c r="AK153" s="2"/>
    </row>
    <row r="154" spans="36:37" ht="12.75">
      <c r="AJ154" s="2"/>
      <c r="AK154" s="2"/>
    </row>
    <row r="155" spans="36:37" ht="12.75">
      <c r="AJ155" s="2"/>
      <c r="AK155" s="2"/>
    </row>
    <row r="156" spans="36:37" ht="12.75">
      <c r="AJ156" s="2"/>
      <c r="AK156" s="2"/>
    </row>
    <row r="157" spans="36:37" ht="12.75">
      <c r="AJ157" s="2"/>
      <c r="AK157" s="2"/>
    </row>
    <row r="158" spans="36:37" ht="12.75">
      <c r="AJ158" s="2"/>
      <c r="AK158" s="2"/>
    </row>
    <row r="159" spans="36:37" ht="12.75">
      <c r="AJ159" s="2"/>
      <c r="AK159" s="2"/>
    </row>
    <row r="160" spans="36:37" ht="12.75">
      <c r="AJ160" s="2"/>
      <c r="AK160" s="2"/>
    </row>
    <row r="161" spans="36:37" ht="12.75">
      <c r="AJ161" s="2"/>
      <c r="AK161" s="2"/>
    </row>
    <row r="162" spans="36:37" ht="12.75">
      <c r="AJ162" s="2"/>
      <c r="AK162" s="2"/>
    </row>
    <row r="163" spans="36:37" ht="12.75">
      <c r="AJ163" s="2"/>
      <c r="AK163" s="2"/>
    </row>
    <row r="164" spans="36:37" ht="12.75">
      <c r="AJ164" s="2"/>
      <c r="AK164" s="2"/>
    </row>
    <row r="165" spans="36:37" ht="12.75">
      <c r="AJ165" s="2"/>
      <c r="AK165" s="2"/>
    </row>
    <row r="166" spans="36:37" ht="12.75">
      <c r="AJ166" s="2"/>
      <c r="AK166" s="2"/>
    </row>
    <row r="167" spans="36:37" ht="12.75">
      <c r="AJ167" s="2"/>
      <c r="AK167" s="2"/>
    </row>
    <row r="168" spans="36:37" ht="12.75">
      <c r="AJ168" s="2"/>
      <c r="AK168" s="2"/>
    </row>
    <row r="169" spans="36:37" ht="12.75">
      <c r="AJ169" s="2"/>
      <c r="AK169" s="2"/>
    </row>
    <row r="170" spans="36:37" ht="12.75">
      <c r="AJ170" s="2"/>
      <c r="AK170" s="2"/>
    </row>
    <row r="171" spans="36:37" ht="12.75">
      <c r="AJ171" s="2"/>
      <c r="AK171" s="2"/>
    </row>
    <row r="172" spans="36:37" ht="12.75">
      <c r="AJ172" s="2"/>
      <c r="AK172" s="2"/>
    </row>
    <row r="173" spans="36:37" ht="12.75">
      <c r="AJ173" s="2"/>
      <c r="AK173" s="2"/>
    </row>
    <row r="174" spans="36:37" ht="12.75">
      <c r="AJ174" s="2"/>
      <c r="AK174" s="2"/>
    </row>
    <row r="175" spans="36:37" ht="12.75">
      <c r="AJ175" s="2"/>
      <c r="AK175" s="2"/>
    </row>
    <row r="176" spans="36:37" ht="12.75">
      <c r="AJ176" s="2"/>
      <c r="AK176" s="2"/>
    </row>
    <row r="177" spans="36:37" ht="12.75">
      <c r="AJ177" s="2"/>
      <c r="AK177" s="2"/>
    </row>
    <row r="178" spans="36:37" ht="12.75">
      <c r="AJ178" s="2"/>
      <c r="AK178" s="2"/>
    </row>
    <row r="179" spans="36:37" ht="12.75">
      <c r="AJ179" s="2"/>
      <c r="AK179" s="2"/>
    </row>
    <row r="180" spans="36:37" ht="12.75">
      <c r="AJ180" s="2"/>
      <c r="AK180" s="2"/>
    </row>
    <row r="181" spans="36:37" ht="12.75">
      <c r="AJ181" s="2"/>
      <c r="AK181" s="2"/>
    </row>
    <row r="182" spans="36:37" ht="12.75">
      <c r="AJ182" s="2"/>
      <c r="AK182" s="2"/>
    </row>
    <row r="183" spans="36:37" ht="12.75">
      <c r="AJ183" s="2"/>
      <c r="AK183" s="2"/>
    </row>
    <row r="184" spans="36:37" ht="12.75">
      <c r="AJ184" s="2"/>
      <c r="AK184" s="2"/>
    </row>
    <row r="185" spans="36:37" ht="12.75">
      <c r="AJ185" s="2"/>
      <c r="AK185" s="2"/>
    </row>
    <row r="186" spans="36:37" ht="12.75">
      <c r="AJ186" s="2"/>
      <c r="AK186" s="2"/>
    </row>
    <row r="187" spans="36:37" ht="12.75">
      <c r="AJ187" s="2"/>
      <c r="AK187" s="2"/>
    </row>
    <row r="188" spans="36:37" ht="12.75">
      <c r="AJ188" s="2"/>
      <c r="AK188" s="2"/>
    </row>
    <row r="189" spans="36:37" ht="12.75">
      <c r="AJ189" s="2"/>
      <c r="AK189" s="2"/>
    </row>
    <row r="190" spans="36:37" ht="12.75">
      <c r="AJ190" s="2"/>
      <c r="AK190" s="2"/>
    </row>
    <row r="191" spans="36:37" ht="12.75">
      <c r="AJ191" s="2"/>
      <c r="AK191" s="2"/>
    </row>
    <row r="192" spans="36:37" ht="12.75">
      <c r="AJ192" s="2"/>
      <c r="AK192" s="2"/>
    </row>
    <row r="193" spans="36:37" ht="12.75">
      <c r="AJ193" s="2"/>
      <c r="AK193" s="2"/>
    </row>
    <row r="194" spans="36:37" ht="12.75">
      <c r="AJ194" s="2"/>
      <c r="AK194" s="2"/>
    </row>
    <row r="195" spans="36:37" ht="12.75">
      <c r="AJ195" s="2"/>
      <c r="AK195" s="2"/>
    </row>
    <row r="196" spans="36:37" ht="12.75">
      <c r="AJ196" s="2"/>
      <c r="AK196" s="2"/>
    </row>
    <row r="197" spans="36:37" ht="12.75">
      <c r="AJ197" s="2"/>
      <c r="AK197" s="2"/>
    </row>
    <row r="198" spans="36:37" ht="12.75">
      <c r="AJ198" s="2"/>
      <c r="AK198" s="2"/>
    </row>
    <row r="199" spans="36:37" ht="12.75">
      <c r="AJ199" s="2"/>
      <c r="AK199" s="2"/>
    </row>
    <row r="200" spans="36:37" ht="12.75">
      <c r="AJ200" s="2"/>
      <c r="AK200" s="2"/>
    </row>
    <row r="201" spans="36:37" ht="12.75">
      <c r="AJ201" s="2"/>
      <c r="AK201" s="2"/>
    </row>
    <row r="202" spans="36:37" ht="12.75">
      <c r="AJ202" s="2"/>
      <c r="AK202" s="2"/>
    </row>
    <row r="203" spans="36:37" ht="12.75">
      <c r="AJ203" s="2"/>
      <c r="AK203" s="2"/>
    </row>
    <row r="204" spans="36:37" ht="12.75">
      <c r="AJ204" s="2"/>
      <c r="AK204" s="2"/>
    </row>
    <row r="205" spans="36:37" ht="12.75">
      <c r="AJ205" s="2"/>
      <c r="AK205" s="2"/>
    </row>
    <row r="206" spans="36:37" ht="12.75">
      <c r="AJ206" s="2"/>
      <c r="AK206" s="2"/>
    </row>
    <row r="207" spans="36:37" ht="12.75">
      <c r="AJ207" s="2"/>
      <c r="AK207" s="2"/>
    </row>
    <row r="208" spans="36:37" ht="12.75">
      <c r="AJ208" s="2"/>
      <c r="AK208" s="2"/>
    </row>
    <row r="209" spans="36:37" ht="12.75">
      <c r="AJ209" s="2"/>
      <c r="AK209" s="2"/>
    </row>
    <row r="210" spans="36:37" ht="12.75">
      <c r="AJ210" s="2"/>
      <c r="AK210" s="2"/>
    </row>
    <row r="211" spans="36:37" ht="12.75">
      <c r="AJ211" s="2"/>
      <c r="AK211" s="2"/>
    </row>
    <row r="212" spans="36:37" ht="12.75">
      <c r="AJ212" s="2"/>
      <c r="AK212" s="2"/>
    </row>
    <row r="213" spans="36:37" ht="12.75">
      <c r="AJ213" s="2"/>
      <c r="AK213" s="2"/>
    </row>
    <row r="214" spans="36:37" ht="12.75">
      <c r="AJ214" s="2"/>
      <c r="AK214" s="2"/>
    </row>
    <row r="215" spans="36:37" ht="12.75">
      <c r="AJ215" s="2"/>
      <c r="AK215" s="2"/>
    </row>
    <row r="216" spans="36:37" ht="12.75">
      <c r="AJ216" s="2"/>
      <c r="AK216" s="2"/>
    </row>
    <row r="217" spans="36:37" ht="12.75">
      <c r="AJ217" s="2"/>
      <c r="AK217" s="2"/>
    </row>
    <row r="218" spans="36:37" ht="12.75">
      <c r="AJ218" s="2"/>
      <c r="AK218" s="2"/>
    </row>
    <row r="219" spans="36:37" ht="12.75">
      <c r="AJ219" s="2"/>
      <c r="AK219" s="2"/>
    </row>
    <row r="220" spans="36:37" ht="12.75">
      <c r="AJ220" s="2"/>
      <c r="AK220" s="2"/>
    </row>
    <row r="221" spans="36:37" ht="12.75">
      <c r="AJ221" s="2"/>
      <c r="AK221" s="2"/>
    </row>
    <row r="222" spans="36:37" ht="12.75">
      <c r="AJ222" s="2"/>
      <c r="AK222" s="2"/>
    </row>
    <row r="223" spans="36:37" ht="12.75">
      <c r="AJ223" s="2"/>
      <c r="AK223" s="2"/>
    </row>
    <row r="224" spans="36:37" ht="12.75">
      <c r="AJ224" s="2"/>
      <c r="AK224" s="2"/>
    </row>
    <row r="225" spans="36:37" ht="12.75">
      <c r="AJ225" s="2"/>
      <c r="AK225" s="2"/>
    </row>
    <row r="226" spans="36:37" ht="12.75">
      <c r="AJ226" s="2"/>
      <c r="AK226" s="2"/>
    </row>
    <row r="227" spans="36:37" ht="12.75">
      <c r="AJ227" s="2"/>
      <c r="AK227" s="2"/>
    </row>
    <row r="228" spans="36:37" ht="12.75">
      <c r="AJ228" s="2"/>
      <c r="AK228" s="2"/>
    </row>
    <row r="229" spans="36:37" ht="12.75">
      <c r="AJ229" s="2"/>
      <c r="AK229" s="2"/>
    </row>
    <row r="230" spans="36:37" ht="12.75">
      <c r="AJ230" s="2"/>
      <c r="AK230" s="2"/>
    </row>
    <row r="231" spans="36:37" ht="12.75">
      <c r="AJ231" s="2"/>
      <c r="AK231" s="2"/>
    </row>
    <row r="232" spans="36:37" ht="12.75">
      <c r="AJ232" s="2"/>
      <c r="AK232" s="2"/>
    </row>
    <row r="233" spans="36:37" ht="12.75">
      <c r="AJ233" s="2"/>
      <c r="AK233" s="2"/>
    </row>
    <row r="234" spans="36:37" ht="12.75">
      <c r="AJ234" s="2"/>
      <c r="AK234" s="2"/>
    </row>
    <row r="235" spans="36:37" ht="12.75">
      <c r="AJ235" s="2"/>
      <c r="AK235" s="2"/>
    </row>
    <row r="236" spans="36:37" ht="12.75">
      <c r="AJ236" s="2"/>
      <c r="AK236" s="2"/>
    </row>
    <row r="237" spans="36:37" ht="12.75">
      <c r="AJ237" s="2"/>
      <c r="AK237" s="2"/>
    </row>
    <row r="238" spans="36:37" ht="12.75">
      <c r="AJ238" s="2"/>
      <c r="AK238" s="2"/>
    </row>
    <row r="239" spans="36:37" ht="12.75">
      <c r="AJ239" s="2"/>
      <c r="AK239" s="2"/>
    </row>
    <row r="240" spans="36:37" ht="12.75">
      <c r="AJ240" s="2"/>
      <c r="AK240" s="2"/>
    </row>
    <row r="241" spans="36:37" ht="12.75">
      <c r="AJ241" s="2"/>
      <c r="AK241" s="2"/>
    </row>
    <row r="242" spans="36:37" ht="12.75">
      <c r="AJ242" s="2"/>
      <c r="AK242" s="2"/>
    </row>
    <row r="243" spans="36:37" ht="12.75">
      <c r="AJ243" s="2"/>
      <c r="AK243" s="2"/>
    </row>
    <row r="244" spans="36:37" ht="12.75">
      <c r="AJ244" s="2"/>
      <c r="AK244" s="2"/>
    </row>
    <row r="245" spans="36:37" ht="12.75">
      <c r="AJ245" s="2"/>
      <c r="AK245" s="2"/>
    </row>
    <row r="246" spans="36:37" ht="12.75">
      <c r="AJ246" s="2"/>
      <c r="AK246" s="2"/>
    </row>
    <row r="247" spans="36:37" ht="12.75">
      <c r="AJ247" s="2"/>
      <c r="AK247" s="2"/>
    </row>
    <row r="248" spans="36:37" ht="12.75">
      <c r="AJ248" s="2"/>
      <c r="AK248" s="2"/>
    </row>
    <row r="249" spans="36:37" ht="12.75">
      <c r="AJ249" s="2"/>
      <c r="AK249" s="2"/>
    </row>
    <row r="250" spans="36:37" ht="12.75">
      <c r="AJ250" s="2"/>
      <c r="AK250" s="2"/>
    </row>
    <row r="251" spans="36:37" ht="12.75">
      <c r="AJ251" s="2"/>
      <c r="AK251" s="2"/>
    </row>
    <row r="252" spans="36:37" ht="12.75">
      <c r="AJ252" s="2"/>
      <c r="AK252" s="2"/>
    </row>
    <row r="253" spans="36:37" ht="12.75">
      <c r="AJ253" s="2"/>
      <c r="AK253" s="2"/>
    </row>
    <row r="254" spans="36:37" ht="12.75">
      <c r="AJ254" s="2"/>
      <c r="AK254" s="2"/>
    </row>
    <row r="255" spans="36:37" ht="12.75">
      <c r="AJ255" s="2"/>
      <c r="AK255" s="2"/>
    </row>
    <row r="256" spans="36:37" ht="12.75">
      <c r="AJ256" s="2"/>
      <c r="AK256" s="2"/>
    </row>
    <row r="257" spans="36:37" ht="12.75">
      <c r="AJ257" s="2"/>
      <c r="AK257" s="2"/>
    </row>
    <row r="258" spans="36:37" ht="12.75">
      <c r="AJ258" s="2"/>
      <c r="AK258" s="2"/>
    </row>
    <row r="259" spans="36:37" ht="12.75">
      <c r="AJ259" s="2"/>
      <c r="AK259" s="2"/>
    </row>
    <row r="260" spans="36:37" ht="12.75">
      <c r="AJ260" s="2"/>
      <c r="AK260" s="2"/>
    </row>
    <row r="261" spans="36:37" ht="12.75">
      <c r="AJ261" s="2"/>
      <c r="AK261" s="2"/>
    </row>
    <row r="262" spans="36:37" ht="12.75">
      <c r="AJ262" s="2"/>
      <c r="AK262" s="2"/>
    </row>
    <row r="263" spans="36:37" ht="12.75">
      <c r="AJ263" s="2"/>
      <c r="AK263" s="2"/>
    </row>
    <row r="264" spans="36:37" ht="12.75">
      <c r="AJ264" s="2"/>
      <c r="AK264" s="2"/>
    </row>
    <row r="265" spans="36:37" ht="12.75">
      <c r="AJ265" s="2"/>
      <c r="AK265" s="2"/>
    </row>
    <row r="266" spans="36:37" ht="12.75">
      <c r="AJ266" s="2"/>
      <c r="AK266" s="2"/>
    </row>
    <row r="267" spans="36:37" ht="12.75">
      <c r="AJ267" s="2"/>
      <c r="AK267" s="2"/>
    </row>
    <row r="268" spans="36:37" ht="12.75">
      <c r="AJ268" s="2"/>
      <c r="AK268" s="2"/>
    </row>
    <row r="269" spans="36:37" ht="12.75">
      <c r="AJ269" s="2"/>
      <c r="AK269" s="2"/>
    </row>
    <row r="270" spans="36:37" ht="12.75">
      <c r="AJ270" s="2"/>
      <c r="AK270" s="2"/>
    </row>
    <row r="271" spans="36:37" ht="12.75">
      <c r="AJ271" s="2"/>
      <c r="AK271" s="2"/>
    </row>
    <row r="272" spans="36:37" ht="12.75">
      <c r="AJ272" s="2"/>
      <c r="AK272" s="2"/>
    </row>
    <row r="273" spans="36:37" ht="12.75">
      <c r="AJ273" s="2"/>
      <c r="AK273" s="2"/>
    </row>
    <row r="274" spans="36:37" ht="12.75">
      <c r="AJ274" s="2"/>
      <c r="AK274" s="2"/>
    </row>
    <row r="275" spans="36:37" ht="12.75">
      <c r="AJ275" s="2"/>
      <c r="AK275" s="2"/>
    </row>
    <row r="276" spans="36:37" ht="12.75">
      <c r="AJ276" s="2"/>
      <c r="AK276" s="2"/>
    </row>
    <row r="277" spans="36:37" ht="12.75">
      <c r="AJ277" s="2"/>
      <c r="AK277" s="2"/>
    </row>
    <row r="278" spans="36:37" ht="12.75">
      <c r="AJ278" s="2"/>
      <c r="AK278" s="2"/>
    </row>
    <row r="279" spans="36:37" ht="12.75">
      <c r="AJ279" s="2"/>
      <c r="AK279" s="2"/>
    </row>
    <row r="280" spans="36:37" ht="12.75">
      <c r="AJ280" s="2"/>
      <c r="AK280" s="2"/>
    </row>
    <row r="281" spans="36:37" ht="12.75">
      <c r="AJ281" s="2"/>
      <c r="AK281" s="2"/>
    </row>
    <row r="282" spans="36:37" ht="12.75">
      <c r="AJ282" s="2"/>
      <c r="AK282" s="2"/>
    </row>
    <row r="283" spans="36:37" ht="12.75">
      <c r="AJ283" s="2"/>
      <c r="AK283" s="2"/>
    </row>
    <row r="284" spans="36:37" ht="12.75">
      <c r="AJ284" s="2"/>
      <c r="AK284" s="2"/>
    </row>
    <row r="285" spans="36:37" ht="12.75">
      <c r="AJ285" s="2"/>
      <c r="AK285" s="2"/>
    </row>
    <row r="286" spans="36:37" ht="12.75">
      <c r="AJ286" s="2"/>
      <c r="AK286" s="2"/>
    </row>
    <row r="287" spans="36:37" ht="12.75">
      <c r="AJ287" s="2"/>
      <c r="AK287" s="2"/>
    </row>
    <row r="288" spans="36:37" ht="12.75">
      <c r="AJ288" s="2"/>
      <c r="AK288" s="2"/>
    </row>
    <row r="289" spans="36:37" ht="12.75">
      <c r="AJ289" s="2"/>
      <c r="AK289" s="2"/>
    </row>
    <row r="290" spans="36:37" ht="12.75">
      <c r="AJ290" s="2"/>
      <c r="AK290" s="2"/>
    </row>
    <row r="291" spans="36:37" ht="12.75">
      <c r="AJ291" s="2"/>
      <c r="AK291" s="2"/>
    </row>
    <row r="292" spans="36:37" ht="12.75">
      <c r="AJ292" s="2"/>
      <c r="AK292" s="2"/>
    </row>
    <row r="293" spans="36:37" ht="12.75">
      <c r="AJ293" s="2"/>
      <c r="AK293" s="2"/>
    </row>
    <row r="294" spans="36:37" ht="12.75">
      <c r="AJ294" s="2"/>
      <c r="AK294" s="2"/>
    </row>
    <row r="295" spans="36:37" ht="12.75">
      <c r="AJ295" s="2"/>
      <c r="AK295" s="2"/>
    </row>
    <row r="296" spans="36:37" ht="12.75">
      <c r="AJ296" s="2"/>
      <c r="AK296" s="2"/>
    </row>
    <row r="297" spans="36:37" ht="12.75">
      <c r="AJ297" s="2"/>
      <c r="AK297" s="2"/>
    </row>
    <row r="298" spans="36:37" ht="12.75">
      <c r="AJ298" s="2"/>
      <c r="AK298" s="2"/>
    </row>
    <row r="299" spans="36:37" ht="12.75">
      <c r="AJ299" s="2"/>
      <c r="AK299" s="2"/>
    </row>
    <row r="300" spans="36:37" ht="12.75">
      <c r="AJ300" s="2"/>
      <c r="AK300" s="2"/>
    </row>
    <row r="301" spans="36:37" ht="12.75">
      <c r="AJ301" s="2"/>
      <c r="AK301" s="2"/>
    </row>
    <row r="302" spans="36:37" ht="12.75">
      <c r="AJ302" s="2"/>
      <c r="AK302" s="2"/>
    </row>
    <row r="303" spans="36:37" ht="12.75">
      <c r="AJ303" s="2"/>
      <c r="AK303" s="2"/>
    </row>
    <row r="304" spans="36:37" ht="12.75">
      <c r="AJ304" s="2"/>
      <c r="AK304" s="2"/>
    </row>
    <row r="305" spans="36:37" ht="12.75">
      <c r="AJ305" s="2"/>
      <c r="AK305" s="2"/>
    </row>
    <row r="306" spans="36:37" ht="12.75">
      <c r="AJ306" s="2"/>
      <c r="AK306" s="2"/>
    </row>
    <row r="307" spans="36:37" ht="12.75">
      <c r="AJ307" s="2"/>
      <c r="AK307" s="2"/>
    </row>
    <row r="308" spans="36:37" ht="12.75">
      <c r="AJ308" s="2"/>
      <c r="AK308" s="2"/>
    </row>
    <row r="309" spans="36:37" ht="12.75">
      <c r="AJ309" s="2"/>
      <c r="AK309" s="2"/>
    </row>
    <row r="310" spans="36:37" ht="12.75">
      <c r="AJ310" s="2"/>
      <c r="AK310" s="2"/>
    </row>
    <row r="311" spans="36:37" ht="12.75">
      <c r="AJ311" s="2"/>
      <c r="AK311" s="2"/>
    </row>
    <row r="312" spans="36:37" ht="12.75">
      <c r="AJ312" s="2"/>
      <c r="AK312" s="2"/>
    </row>
    <row r="313" spans="36:37" ht="12.75">
      <c r="AJ313" s="2"/>
      <c r="AK313" s="2"/>
    </row>
    <row r="314" spans="36:37" ht="12.75">
      <c r="AJ314" s="2"/>
      <c r="AK314" s="2"/>
    </row>
    <row r="315" spans="36:37" ht="12.75">
      <c r="AJ315" s="2"/>
      <c r="AK315" s="2"/>
    </row>
    <row r="316" spans="36:37" ht="12.75">
      <c r="AJ316" s="2"/>
      <c r="AK316" s="2"/>
    </row>
    <row r="317" spans="36:37" ht="12.75">
      <c r="AJ317" s="2"/>
      <c r="AK317" s="2"/>
    </row>
    <row r="318" spans="36:37" ht="12.75">
      <c r="AJ318" s="2"/>
      <c r="AK318" s="2"/>
    </row>
    <row r="319" spans="36:37" ht="12.75">
      <c r="AJ319" s="2"/>
      <c r="AK319" s="2"/>
    </row>
    <row r="320" spans="36:37" ht="12.75">
      <c r="AJ320" s="2"/>
      <c r="AK320" s="2"/>
    </row>
    <row r="321" spans="36:37" ht="12.75">
      <c r="AJ321" s="2"/>
      <c r="AK321" s="2"/>
    </row>
    <row r="322" spans="36:37" ht="12.75">
      <c r="AJ322" s="2"/>
      <c r="AK322" s="2"/>
    </row>
    <row r="323" spans="36:37" ht="12.75">
      <c r="AJ323" s="2"/>
      <c r="AK323" s="2"/>
    </row>
    <row r="324" spans="36:37" ht="12.75">
      <c r="AJ324" s="2"/>
      <c r="AK324" s="2"/>
    </row>
    <row r="325" spans="36:37" ht="12.75">
      <c r="AJ325" s="2"/>
      <c r="AK325" s="2"/>
    </row>
    <row r="326" spans="36:37" ht="12.75">
      <c r="AJ326" s="2"/>
      <c r="AK326" s="2"/>
    </row>
    <row r="327" spans="36:37" ht="12.75">
      <c r="AJ327" s="2"/>
      <c r="AK327" s="2"/>
    </row>
    <row r="328" spans="36:37" ht="12.75">
      <c r="AJ328" s="2"/>
      <c r="AK328" s="2"/>
    </row>
    <row r="329" spans="36:37" ht="12.75">
      <c r="AJ329" s="2"/>
      <c r="AK329" s="2"/>
    </row>
    <row r="330" spans="36:37" ht="12.75">
      <c r="AJ330" s="2"/>
      <c r="AK330" s="2"/>
    </row>
    <row r="331" spans="36:37" ht="12.75">
      <c r="AJ331" s="2"/>
      <c r="AK331" s="2"/>
    </row>
    <row r="332" spans="36:37" ht="12.75">
      <c r="AJ332" s="2"/>
      <c r="AK332" s="2"/>
    </row>
    <row r="333" spans="36:37" ht="12.75">
      <c r="AJ333" s="2"/>
      <c r="AK333" s="2"/>
    </row>
    <row r="334" spans="36:37" ht="12.75">
      <c r="AJ334" s="2"/>
      <c r="AK334" s="2"/>
    </row>
    <row r="335" spans="36:37" ht="12.75">
      <c r="AJ335" s="2"/>
      <c r="AK335" s="2"/>
    </row>
    <row r="336" spans="36:37" ht="12.75">
      <c r="AJ336" s="2"/>
      <c r="AK336" s="2"/>
    </row>
    <row r="337" spans="36:37" ht="12.75">
      <c r="AJ337" s="2"/>
      <c r="AK337" s="2"/>
    </row>
    <row r="338" spans="36:37" ht="12.75">
      <c r="AJ338" s="2"/>
      <c r="AK338" s="2"/>
    </row>
    <row r="339" spans="36:37" ht="12.75">
      <c r="AJ339" s="2"/>
      <c r="AK339" s="2"/>
    </row>
    <row r="340" spans="36:37" ht="12.75">
      <c r="AJ340" s="2"/>
      <c r="AK340" s="2"/>
    </row>
    <row r="341" spans="36:37" ht="12.75">
      <c r="AJ341" s="2"/>
      <c r="AK341" s="2"/>
    </row>
    <row r="342" spans="36:37" ht="12.75">
      <c r="AJ342" s="2"/>
      <c r="AK342" s="2"/>
    </row>
    <row r="343" spans="36:37" ht="12.75">
      <c r="AJ343" s="2"/>
      <c r="AK343" s="2"/>
    </row>
    <row r="344" spans="36:37" ht="12.75">
      <c r="AJ344" s="2"/>
      <c r="AK344" s="2"/>
    </row>
    <row r="345" spans="36:37" ht="12.75">
      <c r="AJ345" s="2"/>
      <c r="AK345" s="2"/>
    </row>
    <row r="346" spans="36:37" ht="12.75">
      <c r="AJ346" s="2"/>
      <c r="AK346" s="2"/>
    </row>
    <row r="347" spans="36:37" ht="12.75">
      <c r="AJ347" s="2"/>
      <c r="AK347" s="2"/>
    </row>
    <row r="348" spans="36:37" ht="12.75">
      <c r="AJ348" s="2"/>
      <c r="AK348" s="2"/>
    </row>
    <row r="349" spans="36:37" ht="12.75">
      <c r="AJ349" s="2"/>
      <c r="AK349" s="2"/>
    </row>
    <row r="350" spans="36:37" ht="12.75">
      <c r="AJ350" s="2"/>
      <c r="AK350" s="2"/>
    </row>
    <row r="351" spans="36:37" ht="12.75">
      <c r="AJ351" s="2"/>
      <c r="AK351" s="2"/>
    </row>
    <row r="352" spans="36:37" ht="12.75">
      <c r="AJ352" s="2"/>
      <c r="AK352" s="2"/>
    </row>
    <row r="353" spans="36:37" ht="12.75">
      <c r="AJ353" s="2"/>
      <c r="AK353" s="2"/>
    </row>
    <row r="354" spans="36:37" ht="12.75">
      <c r="AJ354" s="2"/>
      <c r="AK354" s="2"/>
    </row>
    <row r="355" spans="36:37" ht="12.75">
      <c r="AJ355" s="2"/>
      <c r="AK355" s="2"/>
    </row>
    <row r="356" spans="36:37" ht="12.75">
      <c r="AJ356" s="2"/>
      <c r="AK356" s="2"/>
    </row>
    <row r="357" spans="36:37" ht="12.75">
      <c r="AJ357" s="2"/>
      <c r="AK357" s="2"/>
    </row>
    <row r="358" spans="36:37" ht="12.75">
      <c r="AJ358" s="2"/>
      <c r="AK358" s="2"/>
    </row>
    <row r="359" spans="36:37" ht="12.75">
      <c r="AJ359" s="2"/>
      <c r="AK359" s="2"/>
    </row>
    <row r="360" spans="36:37" ht="12.75">
      <c r="AJ360" s="2"/>
      <c r="AK360" s="2"/>
    </row>
    <row r="361" spans="36:37" ht="12.75">
      <c r="AJ361" s="2"/>
      <c r="AK361" s="2"/>
    </row>
    <row r="362" spans="36:37" ht="12.75">
      <c r="AJ362" s="2"/>
      <c r="AK362" s="2"/>
    </row>
    <row r="363" spans="36:37" ht="12.75">
      <c r="AJ363" s="2"/>
      <c r="AK363" s="2"/>
    </row>
    <row r="364" spans="36:37" ht="12.75">
      <c r="AJ364" s="2"/>
      <c r="AK364" s="2"/>
    </row>
    <row r="365" spans="36:37" ht="12.75">
      <c r="AJ365" s="2"/>
      <c r="AK365" s="2"/>
    </row>
    <row r="366" spans="36:37" ht="12.75">
      <c r="AJ366" s="2"/>
      <c r="AK366" s="2"/>
    </row>
    <row r="367" spans="36:37" ht="12.75">
      <c r="AJ367" s="2"/>
      <c r="AK367" s="2"/>
    </row>
    <row r="368" spans="36:37" ht="12.75">
      <c r="AJ368" s="2"/>
      <c r="AK368" s="2"/>
    </row>
    <row r="369" spans="36:37" ht="12.75">
      <c r="AJ369" s="2"/>
      <c r="AK369" s="2"/>
    </row>
    <row r="370" spans="36:37" ht="12.75">
      <c r="AJ370" s="2"/>
      <c r="AK370" s="2"/>
    </row>
    <row r="371" spans="36:37" ht="12.75">
      <c r="AJ371" s="2"/>
      <c r="AK371" s="2"/>
    </row>
    <row r="372" spans="36:37" ht="12.75">
      <c r="AJ372" s="2"/>
      <c r="AK372" s="2"/>
    </row>
    <row r="373" spans="36:37" ht="12.75">
      <c r="AJ373" s="2"/>
      <c r="AK373" s="2"/>
    </row>
    <row r="374" spans="36:37" ht="12.75">
      <c r="AJ374" s="2"/>
      <c r="AK374" s="2"/>
    </row>
    <row r="375" spans="36:37" ht="12.75">
      <c r="AJ375" s="2"/>
      <c r="AK375" s="2"/>
    </row>
    <row r="376" spans="36:37" ht="12.75">
      <c r="AJ376" s="2"/>
      <c r="AK376" s="2"/>
    </row>
    <row r="377" spans="36:37" ht="12.75">
      <c r="AJ377" s="2"/>
      <c r="AK377" s="2"/>
    </row>
    <row r="378" spans="36:37" ht="12.75">
      <c r="AJ378" s="2"/>
      <c r="AK378" s="2"/>
    </row>
    <row r="379" spans="36:37" ht="12.75">
      <c r="AJ379" s="2"/>
      <c r="AK379" s="2"/>
    </row>
    <row r="380" spans="36:37" ht="12.75">
      <c r="AJ380" s="2"/>
      <c r="AK380" s="2"/>
    </row>
    <row r="381" spans="36:37" ht="12.75">
      <c r="AJ381" s="2"/>
      <c r="AK381" s="2"/>
    </row>
    <row r="382" spans="36:37" ht="12.75">
      <c r="AJ382" s="2"/>
      <c r="AK382" s="2"/>
    </row>
    <row r="383" spans="36:37" ht="12.75">
      <c r="AJ383" s="2"/>
      <c r="AK383" s="2"/>
    </row>
    <row r="384" spans="36:37" ht="12.75">
      <c r="AJ384" s="2"/>
      <c r="AK384" s="2"/>
    </row>
    <row r="385" spans="36:37" ht="12.75">
      <c r="AJ385" s="2"/>
      <c r="AK385" s="2"/>
    </row>
    <row r="386" spans="36:37" ht="12.75">
      <c r="AJ386" s="2"/>
      <c r="AK386" s="2"/>
    </row>
    <row r="387" spans="36:37" ht="12.75">
      <c r="AJ387" s="2"/>
      <c r="AK387" s="2"/>
    </row>
    <row r="388" spans="36:37" ht="12.75">
      <c r="AJ388" s="2"/>
      <c r="AK388" s="2"/>
    </row>
    <row r="389" spans="36:37" ht="12.75">
      <c r="AJ389" s="2"/>
      <c r="AK389" s="2"/>
    </row>
    <row r="390" spans="36:37" ht="12.75">
      <c r="AJ390" s="2"/>
      <c r="AK390" s="2"/>
    </row>
    <row r="391" spans="36:37" ht="12.75">
      <c r="AJ391" s="2"/>
      <c r="AK391" s="2"/>
    </row>
    <row r="392" spans="36:37" ht="12.75">
      <c r="AJ392" s="2"/>
      <c r="AK392" s="2"/>
    </row>
    <row r="393" spans="36:37" ht="12.75">
      <c r="AJ393" s="2"/>
      <c r="AK393" s="2"/>
    </row>
    <row r="394" spans="36:37" ht="12.75">
      <c r="AJ394" s="2"/>
      <c r="AK394" s="2"/>
    </row>
    <row r="395" spans="36:37" ht="12.75">
      <c r="AJ395" s="2"/>
      <c r="AK395" s="2"/>
    </row>
    <row r="396" spans="36:37" ht="12.75">
      <c r="AJ396" s="2"/>
      <c r="AK396" s="2"/>
    </row>
    <row r="397" spans="36:37" ht="12.75">
      <c r="AJ397" s="2"/>
      <c r="AK397" s="2"/>
    </row>
    <row r="398" spans="36:37" ht="12.75">
      <c r="AJ398" s="2"/>
      <c r="AK398" s="2"/>
    </row>
    <row r="399" spans="36:37" ht="12.75">
      <c r="AJ399" s="2"/>
      <c r="AK399" s="2"/>
    </row>
    <row r="400" spans="36:37" ht="12.75">
      <c r="AJ400" s="2"/>
      <c r="AK400" s="2"/>
    </row>
    <row r="401" spans="36:37" ht="12.75">
      <c r="AJ401" s="2"/>
      <c r="AK401" s="2"/>
    </row>
    <row r="402" spans="36:37" ht="12.75">
      <c r="AJ402" s="2"/>
      <c r="AK402" s="2"/>
    </row>
    <row r="403" spans="36:37" ht="12.75">
      <c r="AJ403" s="2"/>
      <c r="AK403" s="2"/>
    </row>
    <row r="404" spans="36:37" ht="12.75">
      <c r="AJ404" s="2"/>
      <c r="AK404" s="2"/>
    </row>
    <row r="405" spans="36:37" ht="12.75">
      <c r="AJ405" s="2"/>
      <c r="AK405" s="2"/>
    </row>
    <row r="406" spans="36:37" ht="12.75">
      <c r="AJ406" s="2"/>
      <c r="AK406" s="2"/>
    </row>
    <row r="407" spans="36:37" ht="12.75">
      <c r="AJ407" s="2"/>
      <c r="AK407" s="2"/>
    </row>
    <row r="408" spans="36:37" ht="12.75">
      <c r="AJ408" s="2"/>
      <c r="AK408" s="2"/>
    </row>
    <row r="409" spans="36:37" ht="12.75">
      <c r="AJ409" s="2"/>
      <c r="AK409" s="2"/>
    </row>
    <row r="410" spans="36:37" ht="12.75">
      <c r="AJ410" s="2"/>
      <c r="AK410" s="2"/>
    </row>
    <row r="411" spans="36:37" ht="12.75">
      <c r="AJ411" s="2"/>
      <c r="AK411" s="2"/>
    </row>
    <row r="412" spans="36:37" ht="12.75">
      <c r="AJ412" s="2"/>
      <c r="AK412" s="2"/>
    </row>
    <row r="413" spans="36:37" ht="12.75">
      <c r="AJ413" s="2"/>
      <c r="AK413" s="2"/>
    </row>
    <row r="414" spans="36:37" ht="12.75">
      <c r="AJ414" s="2"/>
      <c r="AK414" s="2"/>
    </row>
    <row r="415" spans="36:37" ht="12.75">
      <c r="AJ415" s="2"/>
      <c r="AK415" s="2"/>
    </row>
    <row r="416" spans="36:37" ht="12.75">
      <c r="AJ416" s="2"/>
      <c r="AK416" s="2"/>
    </row>
    <row r="417" spans="36:37" ht="12.75">
      <c r="AJ417" s="2"/>
      <c r="AK417" s="2"/>
    </row>
    <row r="418" spans="36:37" ht="12.75">
      <c r="AJ418" s="2"/>
      <c r="AK418" s="2"/>
    </row>
    <row r="419" spans="36:37" ht="12.75">
      <c r="AJ419" s="2"/>
      <c r="AK419" s="2"/>
    </row>
    <row r="420" spans="36:37" ht="12.75">
      <c r="AJ420" s="2"/>
      <c r="AK420" s="2"/>
    </row>
    <row r="421" spans="36:37" ht="12.75">
      <c r="AJ421" s="2"/>
      <c r="AK421" s="2"/>
    </row>
    <row r="422" spans="36:37" ht="12.75">
      <c r="AJ422" s="2"/>
      <c r="AK422" s="2"/>
    </row>
    <row r="423" spans="36:37" ht="12.75">
      <c r="AJ423" s="2"/>
      <c r="AK423" s="2"/>
    </row>
    <row r="424" spans="36:37" ht="12.75">
      <c r="AJ424" s="2"/>
      <c r="AK424" s="2"/>
    </row>
    <row r="425" spans="36:37" ht="12.75">
      <c r="AJ425" s="2"/>
      <c r="AK425" s="2"/>
    </row>
    <row r="426" spans="36:37" ht="12.75">
      <c r="AJ426" s="2"/>
      <c r="AK426" s="2"/>
    </row>
    <row r="427" spans="36:37" ht="12.75">
      <c r="AJ427" s="2"/>
      <c r="AK427" s="2"/>
    </row>
    <row r="428" spans="36:37" ht="12.75">
      <c r="AJ428" s="2"/>
      <c r="AK428" s="2"/>
    </row>
    <row r="429" spans="36:37" ht="12.75">
      <c r="AJ429" s="2"/>
      <c r="AK429" s="2"/>
    </row>
    <row r="430" spans="36:37" ht="12.75">
      <c r="AJ430" s="2"/>
      <c r="AK430" s="2"/>
    </row>
    <row r="431" spans="36:37" ht="12.75">
      <c r="AJ431" s="2"/>
      <c r="AK431" s="2"/>
    </row>
    <row r="432" spans="36:37" ht="12.75">
      <c r="AJ432" s="2"/>
      <c r="AK432" s="2"/>
    </row>
    <row r="433" spans="36:37" ht="12.75">
      <c r="AJ433" s="2"/>
      <c r="AK433" s="2"/>
    </row>
    <row r="434" spans="36:37" ht="12.75">
      <c r="AJ434" s="2"/>
      <c r="AK434" s="2"/>
    </row>
    <row r="435" spans="36:37" ht="12.75">
      <c r="AJ435" s="2"/>
      <c r="AK435" s="2"/>
    </row>
    <row r="436" spans="36:37" ht="12.75">
      <c r="AJ436" s="2"/>
      <c r="AK436" s="2"/>
    </row>
    <row r="437" spans="36:37" ht="12.75">
      <c r="AJ437" s="2"/>
      <c r="AK437" s="2"/>
    </row>
    <row r="438" spans="36:37" ht="12.75">
      <c r="AJ438" s="2"/>
      <c r="AK438" s="2"/>
    </row>
    <row r="439" spans="36:37" ht="12.75">
      <c r="AJ439" s="2"/>
      <c r="AK439" s="2"/>
    </row>
    <row r="440" spans="36:37" ht="12.75">
      <c r="AJ440" s="2"/>
      <c r="AK440" s="2"/>
    </row>
    <row r="441" spans="36:37" ht="12.75">
      <c r="AJ441" s="2"/>
      <c r="AK441" s="2"/>
    </row>
    <row r="442" spans="36:37" ht="12.75">
      <c r="AJ442" s="2"/>
      <c r="AK442" s="2"/>
    </row>
    <row r="443" spans="36:37" ht="12.75">
      <c r="AJ443" s="2"/>
      <c r="AK443" s="2"/>
    </row>
    <row r="444" spans="36:37" ht="12.75">
      <c r="AJ444" s="2"/>
      <c r="AK444" s="2"/>
    </row>
    <row r="445" spans="36:37" ht="12.75">
      <c r="AJ445" s="2"/>
      <c r="AK445" s="2"/>
    </row>
    <row r="446" spans="36:37" ht="12.75">
      <c r="AJ446" s="2"/>
      <c r="AK446" s="2"/>
    </row>
    <row r="447" spans="36:37" ht="12.75">
      <c r="AJ447" s="2"/>
      <c r="AK447" s="2"/>
    </row>
    <row r="448" spans="36:37" ht="12.75">
      <c r="AJ448" s="2"/>
      <c r="AK448" s="2"/>
    </row>
    <row r="449" spans="36:37" ht="12.75">
      <c r="AJ449" s="2"/>
      <c r="AK449" s="2"/>
    </row>
    <row r="450" spans="36:37" ht="12.75">
      <c r="AJ450" s="2"/>
      <c r="AK450" s="2"/>
    </row>
    <row r="451" spans="36:37" ht="12.75">
      <c r="AJ451" s="2"/>
      <c r="AK451" s="2"/>
    </row>
    <row r="452" spans="36:37" ht="12.75">
      <c r="AJ452" s="2"/>
      <c r="AK452" s="2"/>
    </row>
    <row r="453" spans="36:37" ht="12.75">
      <c r="AJ453" s="2"/>
      <c r="AK453" s="2"/>
    </row>
    <row r="454" spans="36:37" ht="12.75">
      <c r="AJ454" s="2"/>
      <c r="AK454" s="2"/>
    </row>
    <row r="455" spans="36:37" ht="12.75">
      <c r="AJ455" s="2"/>
      <c r="AK455" s="2"/>
    </row>
    <row r="456" spans="36:37" ht="12.75">
      <c r="AJ456" s="2"/>
      <c r="AK456" s="2"/>
    </row>
    <row r="457" spans="36:37" ht="12.75">
      <c r="AJ457" s="2"/>
      <c r="AK457" s="2"/>
    </row>
    <row r="458" spans="36:37" ht="12.75">
      <c r="AJ458" s="2"/>
      <c r="AK458" s="2"/>
    </row>
    <row r="459" spans="36:37" ht="12.75">
      <c r="AJ459" s="2"/>
      <c r="AK459" s="2"/>
    </row>
    <row r="460" spans="36:37" ht="12.75">
      <c r="AJ460" s="2"/>
      <c r="AK460" s="2"/>
    </row>
    <row r="461" spans="36:37" ht="12.75">
      <c r="AJ461" s="2"/>
      <c r="AK461" s="2"/>
    </row>
    <row r="462" spans="36:37" ht="12.75">
      <c r="AJ462" s="2"/>
      <c r="AK462" s="2"/>
    </row>
    <row r="463" spans="36:37" ht="12.75">
      <c r="AJ463" s="2"/>
      <c r="AK463" s="2"/>
    </row>
    <row r="464" spans="36:37" ht="12.75">
      <c r="AJ464" s="2"/>
      <c r="AK464" s="2"/>
    </row>
    <row r="465" spans="36:37" ht="12.75">
      <c r="AJ465" s="2"/>
      <c r="AK465" s="2"/>
    </row>
    <row r="466" spans="36:37" ht="12.75">
      <c r="AJ466" s="2"/>
      <c r="AK466" s="2"/>
    </row>
    <row r="467" spans="36:37" ht="12.75">
      <c r="AJ467" s="2"/>
      <c r="AK467" s="2"/>
    </row>
    <row r="468" spans="36:37" ht="12.75">
      <c r="AJ468" s="2"/>
      <c r="AK468" s="2"/>
    </row>
    <row r="469" spans="36:37" ht="12.75">
      <c r="AJ469" s="2"/>
      <c r="AK469" s="2"/>
    </row>
    <row r="470" spans="36:37" ht="12.75">
      <c r="AJ470" s="2"/>
      <c r="AK470" s="2"/>
    </row>
    <row r="471" spans="36:37" ht="12.75">
      <c r="AJ471" s="2"/>
      <c r="AK471" s="2"/>
    </row>
    <row r="472" spans="36:37" ht="12.75">
      <c r="AJ472" s="2"/>
      <c r="AK472" s="2"/>
    </row>
    <row r="473" spans="36:37" ht="12.75">
      <c r="AJ473" s="2"/>
      <c r="AK473" s="2"/>
    </row>
    <row r="474" spans="36:37" ht="12.75">
      <c r="AJ474" s="2"/>
      <c r="AK474" s="2"/>
    </row>
    <row r="475" spans="36:37" ht="12.75">
      <c r="AJ475" s="2"/>
      <c r="AK475" s="2"/>
    </row>
    <row r="476" spans="36:37" ht="12.75">
      <c r="AJ476" s="2"/>
      <c r="AK476" s="2"/>
    </row>
    <row r="477" spans="36:37" ht="12.75">
      <c r="AJ477" s="2"/>
      <c r="AK477" s="2"/>
    </row>
    <row r="478" spans="36:37" ht="12.75">
      <c r="AJ478" s="2"/>
      <c r="AK478" s="2"/>
    </row>
    <row r="479" spans="36:37" ht="12.75">
      <c r="AJ479" s="2"/>
      <c r="AK479" s="2"/>
    </row>
    <row r="480" spans="36:37" ht="12.75">
      <c r="AJ480" s="2"/>
      <c r="AK480" s="2"/>
    </row>
    <row r="481" spans="36:37" ht="12.75">
      <c r="AJ481" s="2"/>
      <c r="AK481" s="2"/>
    </row>
    <row r="482" spans="36:37" ht="12.75">
      <c r="AJ482" s="2"/>
      <c r="AK482" s="2"/>
    </row>
    <row r="483" spans="36:37" ht="12.75">
      <c r="AJ483" s="2"/>
      <c r="AK483" s="2"/>
    </row>
    <row r="484" spans="36:37" ht="12.75">
      <c r="AJ484" s="2"/>
      <c r="AK484" s="2"/>
    </row>
    <row r="485" spans="36:37" ht="12.75">
      <c r="AJ485" s="2"/>
      <c r="AK485" s="2"/>
    </row>
    <row r="486" spans="36:37" ht="12.75">
      <c r="AJ486" s="2"/>
      <c r="AK486" s="2"/>
    </row>
    <row r="487" spans="36:37" ht="12.75">
      <c r="AJ487" s="2"/>
      <c r="AK487" s="2"/>
    </row>
    <row r="488" spans="36:37" ht="12.75">
      <c r="AJ488" s="2"/>
      <c r="AK488" s="2"/>
    </row>
    <row r="489" spans="36:37" ht="12.75">
      <c r="AJ489" s="2"/>
      <c r="AK489" s="2"/>
    </row>
    <row r="490" spans="36:37" ht="12.75">
      <c r="AJ490" s="2"/>
      <c r="AK490" s="2"/>
    </row>
    <row r="491" spans="36:37" ht="12.75">
      <c r="AJ491" s="2"/>
      <c r="AK491" s="2"/>
    </row>
    <row r="492" spans="36:37" ht="12.75">
      <c r="AJ492" s="2"/>
      <c r="AK492" s="2"/>
    </row>
    <row r="493" spans="36:37" ht="12.75">
      <c r="AJ493" s="2"/>
      <c r="AK493" s="2"/>
    </row>
    <row r="494" spans="36:37" ht="12.75">
      <c r="AJ494" s="2"/>
      <c r="AK494" s="2"/>
    </row>
    <row r="495" spans="36:37" ht="12.75">
      <c r="AJ495" s="2"/>
      <c r="AK495" s="2"/>
    </row>
    <row r="496" spans="36:37" ht="12.75">
      <c r="AJ496" s="2"/>
      <c r="AK496" s="2"/>
    </row>
    <row r="497" spans="36:37" ht="12.75">
      <c r="AJ497" s="2"/>
      <c r="AK497" s="2"/>
    </row>
    <row r="498" spans="36:37" ht="12.75">
      <c r="AJ498" s="2"/>
      <c r="AK498" s="2"/>
    </row>
    <row r="499" spans="36:37" ht="12.75">
      <c r="AJ499" s="2"/>
      <c r="AK499" s="2"/>
    </row>
    <row r="500" spans="36:37" ht="12.75">
      <c r="AJ500" s="2"/>
      <c r="AK500" s="2"/>
    </row>
    <row r="501" spans="36:37" ht="12.75">
      <c r="AJ501" s="2"/>
      <c r="AK501" s="2"/>
    </row>
    <row r="502" spans="36:37" ht="12.75">
      <c r="AJ502" s="2"/>
      <c r="AK502" s="2"/>
    </row>
    <row r="503" spans="36:37" ht="12.75">
      <c r="AJ503" s="2"/>
      <c r="AK503" s="2"/>
    </row>
    <row r="504" spans="36:37" ht="12.75">
      <c r="AJ504" s="2"/>
      <c r="AK504" s="2"/>
    </row>
    <row r="505" spans="36:37" ht="12.75">
      <c r="AJ505" s="2"/>
      <c r="AK505" s="2"/>
    </row>
    <row r="506" spans="36:37" ht="12.75">
      <c r="AJ506" s="2"/>
      <c r="AK506" s="2"/>
    </row>
    <row r="507" spans="36:37" ht="12.75">
      <c r="AJ507" s="2"/>
      <c r="AK507" s="2"/>
    </row>
    <row r="508" spans="36:37" ht="12.75">
      <c r="AJ508" s="2"/>
      <c r="AK508" s="2"/>
    </row>
    <row r="509" spans="36:37" ht="12.75">
      <c r="AJ509" s="2"/>
      <c r="AK509" s="2"/>
    </row>
    <row r="510" spans="36:37" ht="12.75">
      <c r="AJ510" s="2"/>
      <c r="AK510" s="2"/>
    </row>
    <row r="511" spans="36:37" ht="12.75">
      <c r="AJ511" s="2"/>
      <c r="AK511" s="2"/>
    </row>
    <row r="512" spans="36:37" ht="12.75">
      <c r="AJ512" s="2"/>
      <c r="AK512" s="2"/>
    </row>
    <row r="513" spans="36:37" ht="12.75">
      <c r="AJ513" s="2"/>
      <c r="AK513" s="2"/>
    </row>
    <row r="514" spans="36:37" ht="12.75">
      <c r="AJ514" s="2"/>
      <c r="AK514" s="2"/>
    </row>
    <row r="515" spans="36:37" ht="12.75">
      <c r="AJ515" s="2"/>
      <c r="AK515" s="2"/>
    </row>
    <row r="516" spans="36:37" ht="12.75">
      <c r="AJ516" s="2"/>
      <c r="AK516" s="2"/>
    </row>
    <row r="517" spans="36:37" ht="12.75">
      <c r="AJ517" s="2"/>
      <c r="AK517" s="2"/>
    </row>
    <row r="518" spans="36:37" ht="12.75">
      <c r="AJ518" s="2"/>
      <c r="AK518" s="2"/>
    </row>
    <row r="519" spans="36:37" ht="12.75">
      <c r="AJ519" s="2"/>
      <c r="AK519" s="2"/>
    </row>
    <row r="520" spans="36:37" ht="12.75">
      <c r="AJ520" s="2"/>
      <c r="AK520" s="2"/>
    </row>
    <row r="521" spans="36:37" ht="12.75">
      <c r="AJ521" s="2"/>
      <c r="AK521" s="2"/>
    </row>
    <row r="522" spans="36:37" ht="12.75">
      <c r="AJ522" s="2"/>
      <c r="AK522" s="2"/>
    </row>
    <row r="523" spans="36:37" ht="12.75">
      <c r="AJ523" s="2"/>
      <c r="AK523" s="2"/>
    </row>
    <row r="524" spans="36:37" ht="12.75">
      <c r="AJ524" s="2"/>
      <c r="AK524" s="2"/>
    </row>
    <row r="525" spans="36:37" ht="12.75">
      <c r="AJ525" s="2"/>
      <c r="AK525" s="2"/>
    </row>
    <row r="526" spans="36:37" ht="12.75">
      <c r="AJ526" s="2"/>
      <c r="AK526" s="2"/>
    </row>
    <row r="527" spans="36:37" ht="12.75">
      <c r="AJ527" s="2"/>
      <c r="AK527" s="2"/>
    </row>
    <row r="528" spans="36:37" ht="12.75">
      <c r="AJ528" s="2"/>
      <c r="AK528" s="2"/>
    </row>
    <row r="529" spans="36:37" ht="12.75">
      <c r="AJ529" s="2"/>
      <c r="AK529" s="2"/>
    </row>
    <row r="530" spans="36:37" ht="12.75">
      <c r="AJ530" s="2"/>
      <c r="AK530" s="2"/>
    </row>
    <row r="531" spans="36:37" ht="12.75">
      <c r="AJ531" s="2"/>
      <c r="AK531" s="2"/>
    </row>
    <row r="532" spans="36:37" ht="12.75">
      <c r="AJ532" s="2"/>
      <c r="AK532" s="2"/>
    </row>
    <row r="533" spans="36:37" ht="12.75">
      <c r="AJ533" s="2"/>
      <c r="AK533" s="2"/>
    </row>
    <row r="534" spans="36:37" ht="12.75">
      <c r="AJ534" s="2"/>
      <c r="AK534" s="2"/>
    </row>
    <row r="535" spans="36:37" ht="12.75">
      <c r="AJ535" s="2"/>
      <c r="AK535" s="2"/>
    </row>
    <row r="536" spans="36:37" ht="12.75">
      <c r="AJ536" s="2"/>
      <c r="AK536" s="2"/>
    </row>
    <row r="537" spans="36:37" ht="12.75">
      <c r="AJ537" s="2"/>
      <c r="AK537" s="2"/>
    </row>
    <row r="538" spans="36:37" ht="12.75">
      <c r="AJ538" s="2"/>
      <c r="AK538" s="2"/>
    </row>
    <row r="539" spans="36:37" ht="12.75">
      <c r="AJ539" s="2"/>
      <c r="AK539" s="2"/>
    </row>
    <row r="540" spans="36:37" ht="12.75">
      <c r="AJ540" s="2"/>
      <c r="AK540" s="2"/>
    </row>
    <row r="541" spans="36:37" ht="12.75">
      <c r="AJ541" s="2"/>
      <c r="AK541" s="2"/>
    </row>
    <row r="542" spans="36:37" ht="12.75">
      <c r="AJ542" s="2"/>
      <c r="AK542" s="2"/>
    </row>
    <row r="543" spans="36:37" ht="12.75">
      <c r="AJ543" s="2"/>
      <c r="AK543" s="2"/>
    </row>
    <row r="544" spans="36:37" ht="12.75">
      <c r="AJ544" s="2"/>
      <c r="AK544" s="2"/>
    </row>
    <row r="545" spans="36:37" ht="12.75">
      <c r="AJ545" s="2"/>
      <c r="AK545" s="2"/>
    </row>
    <row r="546" spans="36:37" ht="12.75">
      <c r="AJ546" s="2"/>
      <c r="AK546" s="2"/>
    </row>
    <row r="547" spans="36:37" ht="12.75">
      <c r="AJ547" s="2"/>
      <c r="AK547" s="2"/>
    </row>
    <row r="548" spans="36:37" ht="12.75">
      <c r="AJ548" s="2"/>
      <c r="AK548" s="2"/>
    </row>
    <row r="549" spans="36:37" ht="12.75">
      <c r="AJ549" s="2"/>
      <c r="AK549" s="2"/>
    </row>
    <row r="550" spans="36:37" ht="12.75">
      <c r="AJ550" s="2"/>
      <c r="AK550" s="2"/>
    </row>
    <row r="551" spans="36:37" ht="12.75">
      <c r="AJ551" s="2"/>
      <c r="AK551" s="2"/>
    </row>
    <row r="552" spans="36:37" ht="12.75">
      <c r="AJ552" s="2"/>
      <c r="AK552" s="2"/>
    </row>
    <row r="553" spans="36:37" ht="12.75">
      <c r="AJ553" s="2"/>
      <c r="AK553" s="2"/>
    </row>
    <row r="554" spans="36:37" ht="12.75">
      <c r="AJ554" s="2"/>
      <c r="AK554" s="2"/>
    </row>
    <row r="555" spans="36:37" ht="12.75">
      <c r="AJ555" s="2"/>
      <c r="AK555" s="2"/>
    </row>
    <row r="556" spans="36:37" ht="12.75">
      <c r="AJ556" s="2"/>
      <c r="AK556" s="2"/>
    </row>
    <row r="557" spans="36:37" ht="12.75">
      <c r="AJ557" s="2"/>
      <c r="AK557" s="2"/>
    </row>
    <row r="558" spans="36:37" ht="12.75">
      <c r="AJ558" s="2"/>
      <c r="AK558" s="2"/>
    </row>
    <row r="559" spans="36:37" ht="12.75">
      <c r="AJ559" s="2"/>
      <c r="AK559" s="2"/>
    </row>
    <row r="560" spans="36:37" ht="12.75">
      <c r="AJ560" s="2"/>
      <c r="AK560" s="2"/>
    </row>
    <row r="561" spans="36:37" ht="12.75">
      <c r="AJ561" s="2"/>
      <c r="AK561" s="2"/>
    </row>
    <row r="562" spans="36:37" ht="12.75">
      <c r="AJ562" s="2"/>
      <c r="AK562" s="2"/>
    </row>
    <row r="563" spans="36:37" ht="12.75">
      <c r="AJ563" s="2"/>
      <c r="AK563" s="2"/>
    </row>
    <row r="564" spans="36:37" ht="12.75">
      <c r="AJ564" s="2"/>
      <c r="AK564" s="2"/>
    </row>
    <row r="565" spans="36:37" ht="12.75">
      <c r="AJ565" s="2"/>
      <c r="AK565" s="2"/>
    </row>
    <row r="566" spans="36:37" ht="12.75">
      <c r="AJ566" s="2"/>
      <c r="AK566" s="2"/>
    </row>
    <row r="567" spans="36:37" ht="12.75">
      <c r="AJ567" s="2"/>
      <c r="AK567" s="2"/>
    </row>
    <row r="568" spans="36:37" ht="12.75">
      <c r="AJ568" s="2"/>
      <c r="AK568" s="2"/>
    </row>
    <row r="569" spans="36:37" ht="12.75">
      <c r="AJ569" s="2"/>
      <c r="AK569" s="2"/>
    </row>
    <row r="570" spans="36:37" ht="12.75">
      <c r="AJ570" s="2"/>
      <c r="AK570" s="2"/>
    </row>
    <row r="571" spans="36:37" ht="12.75">
      <c r="AJ571" s="2"/>
      <c r="AK571" s="2"/>
    </row>
    <row r="572" spans="36:37" ht="12.75">
      <c r="AJ572" s="2"/>
      <c r="AK572" s="2"/>
    </row>
    <row r="573" spans="36:37" ht="12.75">
      <c r="AJ573" s="2"/>
      <c r="AK573" s="2"/>
    </row>
    <row r="574" spans="36:37" ht="12.75">
      <c r="AJ574" s="2"/>
      <c r="AK574" s="2"/>
    </row>
    <row r="575" spans="36:37" ht="12.75">
      <c r="AJ575" s="2"/>
      <c r="AK575" s="2"/>
    </row>
    <row r="576" spans="36:37" ht="12.75">
      <c r="AJ576" s="2"/>
      <c r="AK576" s="2"/>
    </row>
    <row r="577" spans="36:37" ht="12.75">
      <c r="AJ577" s="2"/>
      <c r="AK577" s="2"/>
    </row>
    <row r="578" spans="36:37" ht="12.75">
      <c r="AJ578" s="2"/>
      <c r="AK578" s="2"/>
    </row>
    <row r="579" spans="36:37" ht="12.75">
      <c r="AJ579" s="2"/>
      <c r="AK579" s="2"/>
    </row>
    <row r="580" spans="36:37" ht="12.75">
      <c r="AJ580" s="2"/>
      <c r="AK580" s="2"/>
    </row>
    <row r="581" spans="36:37" ht="12.75">
      <c r="AJ581" s="2"/>
      <c r="AK581" s="2"/>
    </row>
    <row r="582" spans="36:37" ht="12.75">
      <c r="AJ582" s="2"/>
      <c r="AK582" s="2"/>
    </row>
    <row r="583" spans="36:37" ht="12.75">
      <c r="AJ583" s="2"/>
      <c r="AK583" s="2"/>
    </row>
    <row r="584" spans="36:37" ht="12.75">
      <c r="AJ584" s="2"/>
      <c r="AK584" s="2"/>
    </row>
    <row r="585" spans="36:37" ht="12.75">
      <c r="AJ585" s="2"/>
      <c r="AK585" s="2"/>
    </row>
    <row r="586" spans="36:37" ht="12.75">
      <c r="AJ586" s="2"/>
      <c r="AK586" s="2"/>
    </row>
    <row r="587" spans="36:37" ht="12.75">
      <c r="AJ587" s="2"/>
      <c r="AK587" s="2"/>
    </row>
    <row r="588" spans="36:37" ht="12.75">
      <c r="AJ588" s="2"/>
      <c r="AK588" s="2"/>
    </row>
    <row r="589" spans="36:37" ht="12.75">
      <c r="AJ589" s="2"/>
      <c r="AK589" s="2"/>
    </row>
    <row r="590" spans="36:37" ht="12.75">
      <c r="AJ590" s="2"/>
      <c r="AK590" s="2"/>
    </row>
    <row r="591" spans="36:37" ht="12.75">
      <c r="AJ591" s="2"/>
      <c r="AK591" s="2"/>
    </row>
    <row r="592" spans="36:37" ht="12.75">
      <c r="AJ592" s="2"/>
      <c r="AK592" s="2"/>
    </row>
    <row r="593" spans="36:37" ht="12.75">
      <c r="AJ593" s="2"/>
      <c r="AK593" s="2"/>
    </row>
    <row r="594" spans="36:37" ht="12.75">
      <c r="AJ594" s="2"/>
      <c r="AK594" s="2"/>
    </row>
    <row r="595" spans="36:37" ht="12.75">
      <c r="AJ595" s="2"/>
      <c r="AK595" s="2"/>
    </row>
    <row r="596" spans="36:37" ht="12.75">
      <c r="AJ596" s="2"/>
      <c r="AK596" s="2"/>
    </row>
    <row r="597" spans="36:37" ht="12.75">
      <c r="AJ597" s="2"/>
      <c r="AK597" s="2"/>
    </row>
    <row r="598" spans="36:37" ht="12.75">
      <c r="AJ598" s="2"/>
      <c r="AK598" s="2"/>
    </row>
    <row r="599" spans="36:37" ht="12.75">
      <c r="AJ599" s="2"/>
      <c r="AK599" s="2"/>
    </row>
    <row r="600" spans="36:37" ht="12.75">
      <c r="AJ600" s="2"/>
      <c r="AK600" s="2"/>
    </row>
    <row r="601" spans="36:37" ht="12.75">
      <c r="AJ601" s="2"/>
      <c r="AK601" s="2"/>
    </row>
    <row r="602" spans="36:37" ht="12.75">
      <c r="AJ602" s="2"/>
      <c r="AK602" s="2"/>
    </row>
    <row r="603" spans="36:37" ht="12.75">
      <c r="AJ603" s="2"/>
      <c r="AK603" s="2"/>
    </row>
    <row r="604" spans="36:37" ht="12.75">
      <c r="AJ604" s="2"/>
      <c r="AK604" s="2"/>
    </row>
    <row r="605" spans="36:37" ht="12.75">
      <c r="AJ605" s="2"/>
      <c r="AK605" s="2"/>
    </row>
    <row r="606" spans="36:37" ht="12.75">
      <c r="AJ606" s="2"/>
      <c r="AK606" s="2"/>
    </row>
    <row r="607" spans="36:37" ht="12.75">
      <c r="AJ607" s="2"/>
      <c r="AK607" s="2"/>
    </row>
    <row r="608" spans="36:37" ht="12.75">
      <c r="AJ608" s="2"/>
      <c r="AK608" s="2"/>
    </row>
    <row r="609" spans="36:37" ht="12.75">
      <c r="AJ609" s="2"/>
      <c r="AK609" s="2"/>
    </row>
    <row r="610" spans="36:37" ht="12.75">
      <c r="AJ610" s="2"/>
      <c r="AK610" s="2"/>
    </row>
    <row r="611" spans="36:37" ht="12.75">
      <c r="AJ611" s="2"/>
      <c r="AK611" s="2"/>
    </row>
    <row r="612" spans="36:37" ht="12.75">
      <c r="AJ612" s="2"/>
      <c r="AK612" s="2"/>
    </row>
    <row r="613" spans="36:37" ht="12.75">
      <c r="AJ613" s="2"/>
      <c r="AK613" s="2"/>
    </row>
    <row r="614" spans="36:37" ht="12.75">
      <c r="AJ614" s="2"/>
      <c r="AK614" s="2"/>
    </row>
    <row r="615" spans="36:37" ht="12.75">
      <c r="AJ615" s="2"/>
      <c r="AK615" s="2"/>
    </row>
    <row r="616" spans="36:37" ht="12.75">
      <c r="AJ616" s="2"/>
      <c r="AK616" s="2"/>
    </row>
    <row r="617" spans="36:37" ht="12.75">
      <c r="AJ617" s="2"/>
      <c r="AK617" s="2"/>
    </row>
    <row r="618" spans="36:37" ht="12.75">
      <c r="AJ618" s="2"/>
      <c r="AK618" s="2"/>
    </row>
    <row r="619" spans="36:37" ht="12.75">
      <c r="AJ619" s="2"/>
      <c r="AK619" s="2"/>
    </row>
    <row r="620" spans="36:37" ht="12.75">
      <c r="AJ620" s="2"/>
      <c r="AK620" s="2"/>
    </row>
    <row r="621" spans="36:37" ht="12.75">
      <c r="AJ621" s="2"/>
      <c r="AK621" s="2"/>
    </row>
    <row r="622" spans="36:37" ht="12.75">
      <c r="AJ622" s="2"/>
      <c r="AK622" s="2"/>
    </row>
    <row r="623" spans="36:37" ht="12.75">
      <c r="AJ623" s="2"/>
      <c r="AK623" s="2"/>
    </row>
    <row r="624" spans="36:37" ht="12.75">
      <c r="AJ624" s="2"/>
      <c r="AK624" s="2"/>
    </row>
    <row r="625" spans="36:37" ht="12.75">
      <c r="AJ625" s="2"/>
      <c r="AK625" s="2"/>
    </row>
    <row r="626" spans="36:37" ht="12.75">
      <c r="AJ626" s="2"/>
      <c r="AK626" s="2"/>
    </row>
    <row r="627" spans="36:37" ht="12.75">
      <c r="AJ627" s="2"/>
      <c r="AK627" s="2"/>
    </row>
    <row r="628" spans="36:37" ht="12.75">
      <c r="AJ628" s="2"/>
      <c r="AK628" s="2"/>
    </row>
    <row r="629" spans="36:37" ht="12.75">
      <c r="AJ629" s="2"/>
      <c r="AK629" s="2"/>
    </row>
    <row r="630" spans="36:37" ht="12.75">
      <c r="AJ630" s="2"/>
      <c r="AK630" s="2"/>
    </row>
    <row r="631" spans="36:37" ht="12.75">
      <c r="AJ631" s="2"/>
      <c r="AK631" s="2"/>
    </row>
    <row r="632" spans="36:37" ht="12.75">
      <c r="AJ632" s="2"/>
      <c r="AK632" s="2"/>
    </row>
    <row r="633" spans="36:37" ht="12.75">
      <c r="AJ633" s="2"/>
      <c r="AK633" s="2"/>
    </row>
    <row r="634" spans="36:37" ht="12.75">
      <c r="AJ634" s="2"/>
      <c r="AK634" s="2"/>
    </row>
    <row r="635" spans="36:37" ht="12.75">
      <c r="AJ635" s="2"/>
      <c r="AK635" s="2"/>
    </row>
    <row r="636" spans="36:37" ht="12.75">
      <c r="AJ636" s="2"/>
      <c r="AK636" s="2"/>
    </row>
    <row r="637" spans="36:37" ht="12.75">
      <c r="AJ637" s="2"/>
      <c r="AK637" s="2"/>
    </row>
    <row r="638" spans="36:37" ht="12.75">
      <c r="AJ638" s="2"/>
      <c r="AK638" s="2"/>
    </row>
    <row r="639" spans="36:37" ht="12.75">
      <c r="AJ639" s="2"/>
      <c r="AK639" s="2"/>
    </row>
    <row r="640" spans="36:37" ht="12.75">
      <c r="AJ640" s="2"/>
      <c r="AK640" s="2"/>
    </row>
    <row r="641" spans="36:37" ht="12.75">
      <c r="AJ641" s="2"/>
      <c r="AK641" s="2"/>
    </row>
    <row r="642" spans="36:37" ht="12.75">
      <c r="AJ642" s="2"/>
      <c r="AK642" s="2"/>
    </row>
    <row r="643" spans="36:37" ht="12.75">
      <c r="AJ643" s="2"/>
      <c r="AK643" s="2"/>
    </row>
    <row r="644" spans="36:37" ht="12.75">
      <c r="AJ644" s="2"/>
      <c r="AK644" s="2"/>
    </row>
    <row r="645" spans="36:37" ht="12.75">
      <c r="AJ645" s="2"/>
      <c r="AK645" s="2"/>
    </row>
    <row r="646" spans="36:37" ht="12.75">
      <c r="AJ646" s="2"/>
      <c r="AK646" s="2"/>
    </row>
    <row r="647" spans="36:37" ht="12.75">
      <c r="AJ647" s="2"/>
      <c r="AK647" s="2"/>
    </row>
    <row r="648" spans="36:37" ht="12.75">
      <c r="AJ648" s="2"/>
      <c r="AK648" s="2"/>
    </row>
    <row r="649" spans="36:37" ht="12.75">
      <c r="AJ649" s="2"/>
      <c r="AK649" s="2"/>
    </row>
    <row r="650" spans="36:37" ht="12.75">
      <c r="AJ650" s="2"/>
      <c r="AK650" s="2"/>
    </row>
    <row r="651" spans="36:37" ht="12.75">
      <c r="AJ651" s="2"/>
      <c r="AK651" s="2"/>
    </row>
    <row r="652" spans="36:37" ht="12.75">
      <c r="AJ652" s="2"/>
      <c r="AK652" s="2"/>
    </row>
    <row r="653" spans="36:37" ht="12.75">
      <c r="AJ653" s="2"/>
      <c r="AK653" s="2"/>
    </row>
    <row r="654" spans="36:37" ht="12.75">
      <c r="AJ654" s="2"/>
      <c r="AK654" s="2"/>
    </row>
    <row r="655" spans="36:37" ht="12.75">
      <c r="AJ655" s="2"/>
      <c r="AK655" s="2"/>
    </row>
    <row r="656" spans="36:37" ht="12.75">
      <c r="AJ656" s="2"/>
      <c r="AK656" s="2"/>
    </row>
    <row r="657" spans="36:37" ht="12.75">
      <c r="AJ657" s="2"/>
      <c r="AK657" s="2"/>
    </row>
    <row r="658" spans="36:37" ht="12.75">
      <c r="AJ658" s="2"/>
      <c r="AK658" s="2"/>
    </row>
    <row r="659" spans="36:37" ht="12.75">
      <c r="AJ659" s="2"/>
      <c r="AK659" s="2"/>
    </row>
    <row r="660" spans="36:37" ht="12.75">
      <c r="AJ660" s="2"/>
      <c r="AK660" s="2"/>
    </row>
    <row r="661" spans="36:37" ht="12.75">
      <c r="AJ661" s="2"/>
      <c r="AK661" s="2"/>
    </row>
    <row r="662" spans="36:37" ht="12.75">
      <c r="AJ662" s="2"/>
      <c r="AK662" s="2"/>
    </row>
    <row r="663" spans="36:37" ht="12.75">
      <c r="AJ663" s="2"/>
      <c r="AK663" s="2"/>
    </row>
    <row r="664" spans="36:37" ht="12.75">
      <c r="AJ664" s="2"/>
      <c r="AK664" s="2"/>
    </row>
    <row r="665" spans="36:37" ht="12.75">
      <c r="AJ665" s="2"/>
      <c r="AK665" s="2"/>
    </row>
    <row r="666" spans="36:37" ht="12.75">
      <c r="AJ666" s="2"/>
      <c r="AK666" s="2"/>
    </row>
    <row r="667" spans="36:37" ht="12.75">
      <c r="AJ667" s="2"/>
      <c r="AK667" s="2"/>
    </row>
    <row r="668" spans="36:37" ht="12.75">
      <c r="AJ668" s="2"/>
      <c r="AK668" s="2"/>
    </row>
    <row r="669" spans="36:37" ht="12.75">
      <c r="AJ669" s="2"/>
      <c r="AK669" s="2"/>
    </row>
    <row r="670" spans="36:37" ht="12.75">
      <c r="AJ670" s="2"/>
      <c r="AK670" s="2"/>
    </row>
    <row r="671" spans="36:37" ht="12.75">
      <c r="AJ671" s="2"/>
      <c r="AK671" s="2"/>
    </row>
    <row r="672" spans="36:37" ht="12.75">
      <c r="AJ672" s="2"/>
      <c r="AK672" s="2"/>
    </row>
    <row r="673" spans="36:37" ht="12.75">
      <c r="AJ673" s="2"/>
      <c r="AK673" s="2"/>
    </row>
    <row r="674" spans="36:37" ht="12.75">
      <c r="AJ674" s="2"/>
      <c r="AK674" s="2"/>
    </row>
    <row r="675" spans="36:37" ht="12.75">
      <c r="AJ675" s="2"/>
      <c r="AK675" s="2"/>
    </row>
    <row r="676" spans="36:37" ht="12.75">
      <c r="AJ676" s="2"/>
      <c r="AK676" s="2"/>
    </row>
    <row r="677" spans="36:37" ht="12.75">
      <c r="AJ677" s="2"/>
      <c r="AK677" s="2"/>
    </row>
    <row r="678" spans="36:37" ht="12.75">
      <c r="AJ678" s="2"/>
      <c r="AK678" s="2"/>
    </row>
    <row r="679" spans="36:37" ht="12.75">
      <c r="AJ679" s="2"/>
      <c r="AK679" s="2"/>
    </row>
    <row r="680" spans="36:37" ht="12.75">
      <c r="AJ680" s="2"/>
      <c r="AK680" s="2"/>
    </row>
    <row r="681" spans="36:37" ht="12.75">
      <c r="AJ681" s="2"/>
      <c r="AK681" s="2"/>
    </row>
    <row r="682" spans="36:37" ht="12.75">
      <c r="AJ682" s="2"/>
      <c r="AK682" s="2"/>
    </row>
    <row r="683" spans="36:37" ht="12.75">
      <c r="AJ683" s="2"/>
      <c r="AK683" s="2"/>
    </row>
    <row r="684" spans="36:37" ht="12.75">
      <c r="AJ684" s="2"/>
      <c r="AK684" s="2"/>
    </row>
    <row r="685" spans="36:37" ht="12.75">
      <c r="AJ685" s="2"/>
      <c r="AK685" s="2"/>
    </row>
    <row r="686" spans="36:37" ht="12.75">
      <c r="AJ686" s="2"/>
      <c r="AK686" s="2"/>
    </row>
    <row r="687" spans="36:37" ht="12.75">
      <c r="AJ687" s="2"/>
      <c r="AK687" s="2"/>
    </row>
    <row r="688" spans="36:37" ht="12.75">
      <c r="AJ688" s="2"/>
      <c r="AK688" s="2"/>
    </row>
    <row r="689" spans="36:37" ht="12.75">
      <c r="AJ689" s="2"/>
      <c r="AK689" s="2"/>
    </row>
    <row r="690" spans="36:37" ht="12.75">
      <c r="AJ690" s="2"/>
      <c r="AK690" s="2"/>
    </row>
    <row r="691" spans="36:37" ht="12.75">
      <c r="AJ691" s="2"/>
      <c r="AK691" s="2"/>
    </row>
    <row r="692" spans="36:37" ht="12.75">
      <c r="AJ692" s="2"/>
      <c r="AK692" s="2"/>
    </row>
    <row r="693" spans="36:37" ht="12.75">
      <c r="AJ693" s="2"/>
      <c r="AK693" s="2"/>
    </row>
    <row r="694" spans="36:37" ht="12.75">
      <c r="AJ694" s="2"/>
      <c r="AK694" s="2"/>
    </row>
    <row r="695" spans="36:37" ht="12.75">
      <c r="AJ695" s="2"/>
      <c r="AK695" s="2"/>
    </row>
    <row r="696" spans="36:37" ht="12.75">
      <c r="AJ696" s="2"/>
      <c r="AK696" s="2"/>
    </row>
    <row r="697" spans="36:37" ht="12.75">
      <c r="AJ697" s="2"/>
      <c r="AK697" s="2"/>
    </row>
    <row r="698" spans="36:37" ht="12.75">
      <c r="AJ698" s="2"/>
      <c r="AK698" s="2"/>
    </row>
    <row r="699" spans="36:37" ht="12.75">
      <c r="AJ699" s="2"/>
      <c r="AK699" s="2"/>
    </row>
    <row r="700" spans="36:37" ht="12.75">
      <c r="AJ700" s="2"/>
      <c r="AK700" s="2"/>
    </row>
    <row r="701" spans="36:37" ht="12.75">
      <c r="AJ701" s="2"/>
      <c r="AK701" s="2"/>
    </row>
    <row r="702" spans="36:37" ht="12.75">
      <c r="AJ702" s="2"/>
      <c r="AK702" s="2"/>
    </row>
    <row r="703" spans="36:37" ht="12.75">
      <c r="AJ703" s="2"/>
      <c r="AK703" s="2"/>
    </row>
    <row r="704" spans="36:37" ht="12.75">
      <c r="AJ704" s="2"/>
      <c r="AK704" s="2"/>
    </row>
    <row r="705" spans="36:37" ht="12.75">
      <c r="AJ705" s="2"/>
      <c r="AK705" s="2"/>
    </row>
    <row r="706" spans="36:37" ht="12.75">
      <c r="AJ706" s="2"/>
      <c r="AK706" s="2"/>
    </row>
    <row r="707" spans="36:37" ht="12.75">
      <c r="AJ707" s="2"/>
      <c r="AK707" s="2"/>
    </row>
    <row r="708" spans="36:37" ht="12.75">
      <c r="AJ708" s="2"/>
      <c r="AK708" s="2"/>
    </row>
    <row r="709" spans="36:37" ht="12.75">
      <c r="AJ709" s="2"/>
      <c r="AK709" s="2"/>
    </row>
    <row r="710" spans="36:37" ht="12.75">
      <c r="AJ710" s="2"/>
      <c r="AK710" s="2"/>
    </row>
    <row r="711" spans="36:37" ht="12.75">
      <c r="AJ711" s="2"/>
      <c r="AK711" s="2"/>
    </row>
    <row r="712" spans="36:37" ht="12.75">
      <c r="AJ712" s="2"/>
      <c r="AK712" s="2"/>
    </row>
    <row r="713" spans="36:37" ht="12.75">
      <c r="AJ713" s="2"/>
      <c r="AK713" s="2"/>
    </row>
    <row r="714" spans="36:37" ht="12.75">
      <c r="AJ714" s="2"/>
      <c r="AK714" s="2"/>
    </row>
    <row r="715" spans="36:37" ht="12.75">
      <c r="AJ715" s="2"/>
      <c r="AK715" s="2"/>
    </row>
    <row r="716" spans="36:37" ht="12.75">
      <c r="AJ716" s="2"/>
      <c r="AK716" s="2"/>
    </row>
    <row r="717" spans="36:37" ht="12.75">
      <c r="AJ717" s="2"/>
      <c r="AK717" s="2"/>
    </row>
    <row r="718" spans="36:37" ht="12.75">
      <c r="AJ718" s="2"/>
      <c r="AK718" s="2"/>
    </row>
    <row r="719" spans="36:37" ht="12.75">
      <c r="AJ719" s="2"/>
      <c r="AK719" s="2"/>
    </row>
    <row r="720" spans="36:37" ht="12.75">
      <c r="AJ720" s="2"/>
      <c r="AK720" s="2"/>
    </row>
    <row r="721" spans="36:37" ht="12.75">
      <c r="AJ721" s="2"/>
      <c r="AK721" s="2"/>
    </row>
    <row r="722" spans="36:37" ht="12.75">
      <c r="AJ722" s="2"/>
      <c r="AK722" s="2"/>
    </row>
    <row r="723" spans="36:37" ht="12.75">
      <c r="AJ723" s="2"/>
      <c r="AK723" s="2"/>
    </row>
    <row r="724" spans="36:37" ht="12.75">
      <c r="AJ724" s="2"/>
      <c r="AK724" s="2"/>
    </row>
    <row r="725" spans="36:37" ht="12.75">
      <c r="AJ725" s="2"/>
      <c r="AK725" s="2"/>
    </row>
    <row r="726" spans="36:37" ht="12.75">
      <c r="AJ726" s="2"/>
      <c r="AK726" s="2"/>
    </row>
    <row r="727" spans="36:37" ht="12.75">
      <c r="AJ727" s="2"/>
      <c r="AK727" s="2"/>
    </row>
    <row r="728" spans="36:37" ht="12.75">
      <c r="AJ728" s="2"/>
      <c r="AK728" s="2"/>
    </row>
    <row r="729" spans="36:37" ht="12.75">
      <c r="AJ729" s="2"/>
      <c r="AK729" s="2"/>
    </row>
    <row r="730" spans="36:37" ht="12.75">
      <c r="AJ730" s="2"/>
      <c r="AK730" s="2"/>
    </row>
    <row r="731" spans="36:37" ht="12.75">
      <c r="AJ731" s="2"/>
      <c r="AK731" s="2"/>
    </row>
    <row r="732" spans="36:37" ht="12.75">
      <c r="AJ732" s="2"/>
      <c r="AK732" s="2"/>
    </row>
    <row r="733" spans="36:37" ht="12.75">
      <c r="AJ733" s="2"/>
      <c r="AK733" s="2"/>
    </row>
    <row r="734" spans="36:37" ht="12.75">
      <c r="AJ734" s="2"/>
      <c r="AK734" s="2"/>
    </row>
    <row r="735" spans="36:37" ht="12.75">
      <c r="AJ735" s="2"/>
      <c r="AK735" s="2"/>
    </row>
    <row r="736" spans="36:37" ht="12.75">
      <c r="AJ736" s="2"/>
      <c r="AK736" s="2"/>
    </row>
    <row r="737" spans="36:37" ht="12.75">
      <c r="AJ737" s="2"/>
      <c r="AK737" s="2"/>
    </row>
    <row r="738" spans="36:37" ht="12.75">
      <c r="AJ738" s="2"/>
      <c r="AK738" s="2"/>
    </row>
    <row r="739" spans="36:37" ht="12.75">
      <c r="AJ739" s="2"/>
      <c r="AK739" s="2"/>
    </row>
    <row r="740" spans="36:37" ht="12.75">
      <c r="AJ740" s="2"/>
      <c r="AK740" s="2"/>
    </row>
    <row r="741" spans="36:37" ht="12.75">
      <c r="AJ741" s="2"/>
      <c r="AK741" s="2"/>
    </row>
    <row r="742" spans="36:37" ht="12.75">
      <c r="AJ742" s="2"/>
      <c r="AK742" s="2"/>
    </row>
    <row r="743" spans="36:37" ht="12.75">
      <c r="AJ743" s="2"/>
      <c r="AK743" s="2"/>
    </row>
    <row r="744" spans="36:37" ht="12.75">
      <c r="AJ744" s="2"/>
      <c r="AK744" s="2"/>
    </row>
    <row r="745" spans="36:37" ht="12.75">
      <c r="AJ745" s="2"/>
      <c r="AK745" s="2"/>
    </row>
    <row r="746" spans="36:37" ht="12.75">
      <c r="AJ746" s="2"/>
      <c r="AK746" s="2"/>
    </row>
    <row r="747" spans="36:37" ht="12.75">
      <c r="AJ747" s="2"/>
      <c r="AK747" s="2"/>
    </row>
    <row r="748" spans="36:37" ht="12.75">
      <c r="AJ748" s="2"/>
      <c r="AK748" s="2"/>
    </row>
    <row r="749" spans="36:37" ht="12.75">
      <c r="AJ749" s="2"/>
      <c r="AK749" s="2"/>
    </row>
    <row r="750" spans="36:37" ht="12.75">
      <c r="AJ750" s="2"/>
      <c r="AK750" s="2"/>
    </row>
    <row r="751" spans="36:37" ht="12.75">
      <c r="AJ751" s="2"/>
      <c r="AK751" s="2"/>
    </row>
    <row r="752" spans="36:37" ht="12.75">
      <c r="AJ752" s="2"/>
      <c r="AK752" s="2"/>
    </row>
    <row r="753" spans="36:37" ht="12.75">
      <c r="AJ753" s="2"/>
      <c r="AK753" s="2"/>
    </row>
    <row r="754" spans="36:37" ht="12.75">
      <c r="AJ754" s="2"/>
      <c r="AK754" s="2"/>
    </row>
    <row r="755" spans="36:37" ht="12.75">
      <c r="AJ755" s="2"/>
      <c r="AK755" s="2"/>
    </row>
    <row r="756" spans="36:37" ht="12.75">
      <c r="AJ756" s="2"/>
      <c r="AK756" s="2"/>
    </row>
    <row r="757" spans="36:37" ht="12.75">
      <c r="AJ757" s="2"/>
      <c r="AK757" s="2"/>
    </row>
    <row r="758" spans="36:37" ht="12.75">
      <c r="AJ758" s="2"/>
      <c r="AK758" s="2"/>
    </row>
    <row r="759" spans="36:37" ht="12.75">
      <c r="AJ759" s="2"/>
      <c r="AK759" s="2"/>
    </row>
    <row r="760" spans="36:37" ht="12.75">
      <c r="AJ760" s="2"/>
      <c r="AK760" s="2"/>
    </row>
    <row r="761" spans="36:37" ht="12.75">
      <c r="AJ761" s="2"/>
      <c r="AK761" s="2"/>
    </row>
    <row r="762" spans="36:37" ht="12.75">
      <c r="AJ762" s="2"/>
      <c r="AK762" s="2"/>
    </row>
    <row r="763" spans="36:37" ht="12.75">
      <c r="AJ763" s="2"/>
      <c r="AK763" s="2"/>
    </row>
    <row r="764" spans="36:37" ht="12.75">
      <c r="AJ764" s="2"/>
      <c r="AK764" s="2"/>
    </row>
    <row r="765" spans="36:37" ht="12.75">
      <c r="AJ765" s="2"/>
      <c r="AK765" s="2"/>
    </row>
    <row r="766" spans="36:37" ht="12.75">
      <c r="AJ766" s="2"/>
      <c r="AK766" s="2"/>
    </row>
    <row r="767" spans="36:37" ht="12.75">
      <c r="AJ767" s="2"/>
      <c r="AK767" s="2"/>
    </row>
    <row r="768" spans="36:37" ht="12.75">
      <c r="AJ768" s="2"/>
      <c r="AK768" s="2"/>
    </row>
    <row r="769" spans="36:37" ht="12.75">
      <c r="AJ769" s="2"/>
      <c r="AK769" s="2"/>
    </row>
    <row r="770" spans="36:37" ht="12.75">
      <c r="AJ770" s="2"/>
      <c r="AK770" s="2"/>
    </row>
    <row r="771" spans="36:37" ht="12.75">
      <c r="AJ771" s="2"/>
      <c r="AK771" s="2"/>
    </row>
    <row r="772" spans="36:37" ht="12.75">
      <c r="AJ772" s="2"/>
      <c r="AK772" s="2"/>
    </row>
    <row r="773" spans="36:37" ht="12.75">
      <c r="AJ773" s="2"/>
      <c r="AK773" s="2"/>
    </row>
    <row r="774" spans="36:37" ht="12.75">
      <c r="AJ774" s="2"/>
      <c r="AK774" s="2"/>
    </row>
    <row r="775" spans="36:37" ht="12.75">
      <c r="AJ775" s="2"/>
      <c r="AK775" s="2"/>
    </row>
    <row r="776" spans="36:37" ht="12.75">
      <c r="AJ776" s="2"/>
      <c r="AK776" s="2"/>
    </row>
    <row r="777" spans="36:37" ht="12.75">
      <c r="AJ777" s="2"/>
      <c r="AK777" s="2"/>
    </row>
    <row r="778" spans="36:37" ht="12.75">
      <c r="AJ778" s="2"/>
      <c r="AK778" s="2"/>
    </row>
    <row r="779" spans="36:37" ht="12.75">
      <c r="AJ779" s="2"/>
      <c r="AK779" s="2"/>
    </row>
    <row r="780" spans="36:37" ht="12.75">
      <c r="AJ780" s="2"/>
      <c r="AK780" s="2"/>
    </row>
    <row r="781" spans="36:37" ht="12.75">
      <c r="AJ781" s="2"/>
      <c r="AK781" s="2"/>
    </row>
    <row r="782" spans="36:37" ht="12.75">
      <c r="AJ782" s="2"/>
      <c r="AK782" s="2"/>
    </row>
    <row r="783" spans="36:37" ht="12.75">
      <c r="AJ783" s="2"/>
      <c r="AK783" s="2"/>
    </row>
    <row r="784" spans="36:37" ht="12.75">
      <c r="AJ784" s="2"/>
      <c r="AK784" s="2"/>
    </row>
    <row r="785" spans="36:37" ht="12.75">
      <c r="AJ785" s="2"/>
      <c r="AK785" s="2"/>
    </row>
    <row r="786" spans="36:37" ht="12.75">
      <c r="AJ786" s="2"/>
      <c r="AK786" s="2"/>
    </row>
    <row r="787" spans="36:37" ht="12.75">
      <c r="AJ787" s="2"/>
      <c r="AK787" s="2"/>
    </row>
    <row r="788" spans="36:37" ht="12.75">
      <c r="AJ788" s="2"/>
      <c r="AK788" s="2"/>
    </row>
    <row r="789" spans="36:37" ht="12.75">
      <c r="AJ789" s="2"/>
      <c r="AK789" s="2"/>
    </row>
    <row r="790" spans="36:37" ht="12.75">
      <c r="AJ790" s="2"/>
      <c r="AK790" s="2"/>
    </row>
    <row r="791" spans="36:37" ht="12.75">
      <c r="AJ791" s="2"/>
      <c r="AK791" s="2"/>
    </row>
    <row r="792" spans="36:37" ht="12.75">
      <c r="AJ792" s="2"/>
      <c r="AK792" s="2"/>
    </row>
    <row r="793" spans="36:37" ht="12.75">
      <c r="AJ793" s="2"/>
      <c r="AK793" s="2"/>
    </row>
    <row r="794" spans="36:37" ht="12.75">
      <c r="AJ794" s="2"/>
      <c r="AK794" s="2"/>
    </row>
    <row r="795" spans="36:37" ht="12.75">
      <c r="AJ795" s="2"/>
      <c r="AK795" s="2"/>
    </row>
    <row r="796" spans="36:37" ht="12.75">
      <c r="AJ796" s="2"/>
      <c r="AK796" s="2"/>
    </row>
    <row r="797" spans="36:37" ht="12.75">
      <c r="AJ797" s="2"/>
      <c r="AK797" s="2"/>
    </row>
    <row r="798" spans="36:37" ht="12.75">
      <c r="AJ798" s="2"/>
      <c r="AK798" s="2"/>
    </row>
    <row r="799" spans="36:37" ht="12.75">
      <c r="AJ799" s="2"/>
      <c r="AK799" s="2"/>
    </row>
    <row r="800" spans="36:37" ht="12.75">
      <c r="AJ800" s="2"/>
      <c r="AK800" s="2"/>
    </row>
    <row r="801" spans="36:37" ht="12.75">
      <c r="AJ801" s="2"/>
      <c r="AK801" s="2"/>
    </row>
    <row r="802" spans="36:37" ht="12.75">
      <c r="AJ802" s="2"/>
      <c r="AK802" s="2"/>
    </row>
    <row r="803" spans="36:37" ht="12.75">
      <c r="AJ803" s="2"/>
      <c r="AK803" s="2"/>
    </row>
    <row r="804" spans="36:37" ht="12.75">
      <c r="AJ804" s="2"/>
      <c r="AK804" s="2"/>
    </row>
    <row r="805" spans="36:37" ht="12.75">
      <c r="AJ805" s="2"/>
      <c r="AK805" s="2"/>
    </row>
    <row r="806" spans="36:37" ht="12.75">
      <c r="AJ806" s="2"/>
      <c r="AK806" s="2"/>
    </row>
    <row r="807" spans="36:37" ht="12.75">
      <c r="AJ807" s="2"/>
      <c r="AK807" s="2"/>
    </row>
    <row r="808" spans="36:37" ht="12.75">
      <c r="AJ808" s="2"/>
      <c r="AK808" s="2"/>
    </row>
    <row r="809" spans="36:37" ht="12.75">
      <c r="AJ809" s="2"/>
      <c r="AK809" s="2"/>
    </row>
    <row r="810" spans="36:37" ht="12.75">
      <c r="AJ810" s="2"/>
      <c r="AK810" s="2"/>
    </row>
    <row r="811" spans="36:37" ht="12.75">
      <c r="AJ811" s="2"/>
      <c r="AK811" s="2"/>
    </row>
    <row r="812" spans="36:37" ht="12.75">
      <c r="AJ812" s="2"/>
      <c r="AK812" s="2"/>
    </row>
    <row r="813" spans="36:37" ht="12.75">
      <c r="AJ813" s="2"/>
      <c r="AK813" s="2"/>
    </row>
    <row r="814" spans="36:37" ht="12.75">
      <c r="AJ814" s="2"/>
      <c r="AK814" s="2"/>
    </row>
    <row r="815" spans="36:37" ht="12.75">
      <c r="AJ815" s="2"/>
      <c r="AK815" s="2"/>
    </row>
    <row r="816" spans="36:37" ht="12.75">
      <c r="AJ816" s="2"/>
      <c r="AK816" s="2"/>
    </row>
    <row r="817" spans="36:37" ht="12.75">
      <c r="AJ817" s="2"/>
      <c r="AK817" s="2"/>
    </row>
    <row r="818" spans="36:37" ht="12.75">
      <c r="AJ818" s="2"/>
      <c r="AK818" s="2"/>
    </row>
    <row r="819" spans="36:37" ht="12.75">
      <c r="AJ819" s="2"/>
      <c r="AK819" s="2"/>
    </row>
    <row r="820" spans="36:37" ht="12.75">
      <c r="AJ820" s="2"/>
      <c r="AK820" s="2"/>
    </row>
    <row r="821" spans="36:37" ht="12.75">
      <c r="AJ821" s="2"/>
      <c r="AK821" s="2"/>
    </row>
    <row r="822" spans="36:37" ht="12.75">
      <c r="AJ822" s="2"/>
      <c r="AK822" s="2"/>
    </row>
    <row r="823" spans="36:37" ht="12.75">
      <c r="AJ823" s="2"/>
      <c r="AK823" s="2"/>
    </row>
    <row r="824" spans="36:37" ht="12.75">
      <c r="AJ824" s="2"/>
      <c r="AK824" s="2"/>
    </row>
    <row r="825" spans="36:37" ht="12.75">
      <c r="AJ825" s="2"/>
      <c r="AK825" s="2"/>
    </row>
    <row r="826" spans="36:37" ht="12.75">
      <c r="AJ826" s="2"/>
      <c r="AK826" s="2"/>
    </row>
    <row r="827" spans="36:37" ht="12.75">
      <c r="AJ827" s="2"/>
      <c r="AK827" s="2"/>
    </row>
    <row r="828" spans="36:37" ht="12.75">
      <c r="AJ828" s="2"/>
      <c r="AK828" s="2"/>
    </row>
    <row r="829" spans="36:37" ht="12.75">
      <c r="AJ829" s="2"/>
      <c r="AK829" s="2"/>
    </row>
    <row r="830" spans="36:37" ht="12.75">
      <c r="AJ830" s="2"/>
      <c r="AK830" s="2"/>
    </row>
    <row r="831" spans="36:37" ht="12.75">
      <c r="AJ831" s="2"/>
      <c r="AK831" s="2"/>
    </row>
    <row r="832" spans="36:37" ht="12.75">
      <c r="AJ832" s="2"/>
      <c r="AK832" s="2"/>
    </row>
    <row r="833" spans="36:37" ht="12.75">
      <c r="AJ833" s="2"/>
      <c r="AK833" s="2"/>
    </row>
    <row r="834" spans="36:37" ht="12.75">
      <c r="AJ834" s="2"/>
      <c r="AK834" s="2"/>
    </row>
    <row r="835" spans="36:37" ht="12.75">
      <c r="AJ835" s="2"/>
      <c r="AK835" s="2"/>
    </row>
    <row r="836" spans="36:37" ht="12.75">
      <c r="AJ836" s="2"/>
      <c r="AK836" s="2"/>
    </row>
    <row r="837" spans="36:37" ht="12.75">
      <c r="AJ837" s="2"/>
      <c r="AK837" s="2"/>
    </row>
    <row r="838" spans="36:37" ht="12.75">
      <c r="AJ838" s="2"/>
      <c r="AK838" s="2"/>
    </row>
    <row r="839" spans="36:37" ht="12.75">
      <c r="AJ839" s="2"/>
      <c r="AK839" s="2"/>
    </row>
    <row r="840" spans="36:37" ht="12.75">
      <c r="AJ840" s="2"/>
      <c r="AK840" s="2"/>
    </row>
    <row r="841" spans="36:37" ht="12.75">
      <c r="AJ841" s="2"/>
      <c r="AK841" s="2"/>
    </row>
    <row r="842" spans="36:37" ht="12.75">
      <c r="AJ842" s="2"/>
      <c r="AK842" s="2"/>
    </row>
    <row r="843" spans="36:37" ht="12.75">
      <c r="AJ843" s="2"/>
      <c r="AK843" s="2"/>
    </row>
    <row r="844" spans="36:37" ht="12.75">
      <c r="AJ844" s="2"/>
      <c r="AK844" s="2"/>
    </row>
    <row r="845" spans="36:37" ht="12.75">
      <c r="AJ845" s="2"/>
      <c r="AK845" s="2"/>
    </row>
    <row r="846" spans="36:37" ht="12.75">
      <c r="AJ846" s="2"/>
      <c r="AK846" s="2"/>
    </row>
    <row r="847" spans="36:37" ht="12.75">
      <c r="AJ847" s="2"/>
      <c r="AK847" s="2"/>
    </row>
    <row r="848" spans="36:37" ht="12.75">
      <c r="AJ848" s="2"/>
      <c r="AK848" s="2"/>
    </row>
    <row r="849" spans="36:37" ht="12.75">
      <c r="AJ849" s="2"/>
      <c r="AK849" s="2"/>
    </row>
    <row r="850" spans="36:37" ht="12.75">
      <c r="AJ850" s="2"/>
      <c r="AK850" s="2"/>
    </row>
    <row r="851" spans="36:37" ht="12.75">
      <c r="AJ851" s="2"/>
      <c r="AK851" s="2"/>
    </row>
    <row r="852" spans="36:37" ht="12.75">
      <c r="AJ852" s="2"/>
      <c r="AK852" s="2"/>
    </row>
    <row r="853" spans="36:37" ht="12.75">
      <c r="AJ853" s="2"/>
      <c r="AK853" s="2"/>
    </row>
    <row r="854" spans="36:37" ht="12.75">
      <c r="AJ854" s="2"/>
      <c r="AK854" s="2"/>
    </row>
    <row r="855" spans="36:37" ht="12.75">
      <c r="AJ855" s="2"/>
      <c r="AK855" s="2"/>
    </row>
    <row r="856" spans="36:37" ht="12.75">
      <c r="AJ856" s="2"/>
      <c r="AK856" s="2"/>
    </row>
    <row r="857" spans="36:37" ht="12.75">
      <c r="AJ857" s="2"/>
      <c r="AK857" s="2"/>
    </row>
    <row r="858" spans="36:37" ht="12.75">
      <c r="AJ858" s="2"/>
      <c r="AK858" s="2"/>
    </row>
    <row r="859" spans="36:37" ht="12.75">
      <c r="AJ859" s="2"/>
      <c r="AK859" s="2"/>
    </row>
    <row r="860" spans="36:37" ht="12.75">
      <c r="AJ860" s="2"/>
      <c r="AK860" s="2"/>
    </row>
    <row r="861" spans="36:37" ht="12.75">
      <c r="AJ861" s="2"/>
      <c r="AK861" s="2"/>
    </row>
    <row r="862" spans="36:37" ht="12.75">
      <c r="AJ862" s="2"/>
      <c r="AK862" s="2"/>
    </row>
    <row r="863" spans="36:37" ht="12.75">
      <c r="AJ863" s="2"/>
      <c r="AK863" s="2"/>
    </row>
    <row r="864" spans="36:37" ht="12.75">
      <c r="AJ864" s="2"/>
      <c r="AK864" s="2"/>
    </row>
    <row r="865" spans="36:37" ht="12.75">
      <c r="AJ865" s="2"/>
      <c r="AK865" s="2"/>
    </row>
    <row r="866" spans="36:37" ht="12.75">
      <c r="AJ866" s="2"/>
      <c r="AK866" s="2"/>
    </row>
    <row r="867" spans="36:37" ht="12.75">
      <c r="AJ867" s="2"/>
      <c r="AK867" s="2"/>
    </row>
    <row r="868" spans="36:37" ht="12.75">
      <c r="AJ868" s="2"/>
      <c r="AK868" s="2"/>
    </row>
    <row r="869" spans="36:37" ht="12.75">
      <c r="AJ869" s="2"/>
      <c r="AK869" s="2"/>
    </row>
    <row r="870" spans="36:37" ht="12.75">
      <c r="AJ870" s="2"/>
      <c r="AK870" s="2"/>
    </row>
    <row r="871" spans="36:37" ht="12.75">
      <c r="AJ871" s="2"/>
      <c r="AK871" s="2"/>
    </row>
    <row r="872" spans="36:37" ht="12.75">
      <c r="AJ872" s="2"/>
      <c r="AK872" s="2"/>
    </row>
    <row r="873" spans="36:37" ht="12.75">
      <c r="AJ873" s="2"/>
      <c r="AK873" s="2"/>
    </row>
    <row r="874" spans="36:37" ht="12.75">
      <c r="AJ874" s="2"/>
      <c r="AK874" s="2"/>
    </row>
    <row r="875" spans="36:37" ht="12.75">
      <c r="AJ875" s="2"/>
      <c r="AK875" s="2"/>
    </row>
    <row r="876" spans="36:37" ht="12.75">
      <c r="AJ876" s="2"/>
      <c r="AK876" s="2"/>
    </row>
    <row r="877" spans="36:37" ht="12.75">
      <c r="AJ877" s="2"/>
      <c r="AK877" s="2"/>
    </row>
    <row r="878" spans="36:37" ht="12.75">
      <c r="AJ878" s="2"/>
      <c r="AK878" s="2"/>
    </row>
    <row r="879" spans="36:37" ht="12.75">
      <c r="AJ879" s="2"/>
      <c r="AK879" s="2"/>
    </row>
    <row r="880" spans="36:37" ht="12.75">
      <c r="AJ880" s="2"/>
      <c r="AK880" s="2"/>
    </row>
    <row r="881" spans="36:37" ht="12.75">
      <c r="AJ881" s="2"/>
      <c r="AK881" s="2"/>
    </row>
    <row r="882" spans="36:37" ht="12.75">
      <c r="AJ882" s="2"/>
      <c r="AK882" s="2"/>
    </row>
    <row r="883" spans="36:37" ht="12.75">
      <c r="AJ883" s="2"/>
      <c r="AK883" s="2"/>
    </row>
    <row r="884" spans="36:37" ht="12.75">
      <c r="AJ884" s="2"/>
      <c r="AK884" s="2"/>
    </row>
    <row r="885" spans="36:37" ht="12.75">
      <c r="AJ885" s="2"/>
      <c r="AK885" s="2"/>
    </row>
    <row r="886" spans="36:37" ht="12.75">
      <c r="AJ886" s="2"/>
      <c r="AK886" s="2"/>
    </row>
    <row r="887" spans="36:37" ht="12.75">
      <c r="AJ887" s="2"/>
      <c r="AK887" s="2"/>
    </row>
    <row r="888" spans="36:37" ht="12.75">
      <c r="AJ888" s="2"/>
      <c r="AK888" s="2"/>
    </row>
    <row r="889" spans="36:37" ht="12.75">
      <c r="AJ889" s="2"/>
      <c r="AK889" s="2"/>
    </row>
    <row r="890" spans="36:37" ht="12.75">
      <c r="AJ890" s="2"/>
      <c r="AK890" s="2"/>
    </row>
    <row r="891" spans="36:37" ht="12.75">
      <c r="AJ891" s="2"/>
      <c r="AK891" s="2"/>
    </row>
    <row r="892" spans="36:37" ht="12.75">
      <c r="AJ892" s="2"/>
      <c r="AK892" s="2"/>
    </row>
    <row r="893" spans="36:37" ht="12.75">
      <c r="AJ893" s="2"/>
      <c r="AK893" s="2"/>
    </row>
    <row r="894" spans="36:37" ht="12.75">
      <c r="AJ894" s="2"/>
      <c r="AK894" s="2"/>
    </row>
    <row r="895" spans="36:37" ht="12.75">
      <c r="AJ895" s="2"/>
      <c r="AK895" s="2"/>
    </row>
    <row r="896" spans="36:37" ht="12.75">
      <c r="AJ896" s="2"/>
      <c r="AK896" s="2"/>
    </row>
    <row r="897" spans="36:37" ht="12.75">
      <c r="AJ897" s="2"/>
      <c r="AK897" s="2"/>
    </row>
    <row r="898" spans="36:37" ht="12.75">
      <c r="AJ898" s="2"/>
      <c r="AK898" s="2"/>
    </row>
    <row r="899" spans="36:37" ht="12.75">
      <c r="AJ899" s="2"/>
      <c r="AK899" s="2"/>
    </row>
    <row r="900" spans="36:37" ht="12.75">
      <c r="AJ900" s="2"/>
      <c r="AK900" s="2"/>
    </row>
    <row r="901" spans="36:37" ht="12.75">
      <c r="AJ901" s="2"/>
      <c r="AK901" s="2"/>
    </row>
    <row r="902" spans="36:37" ht="12.75">
      <c r="AJ902" s="2"/>
      <c r="AK902" s="2"/>
    </row>
    <row r="903" spans="36:37" ht="12.75">
      <c r="AJ903" s="2"/>
      <c r="AK903" s="2"/>
    </row>
    <row r="904" spans="36:37" ht="12.75">
      <c r="AJ904" s="2"/>
      <c r="AK904" s="2"/>
    </row>
    <row r="905" spans="36:37" ht="12.75">
      <c r="AJ905" s="2"/>
      <c r="AK905" s="2"/>
    </row>
    <row r="906" spans="36:37" ht="12.75">
      <c r="AJ906" s="2"/>
      <c r="AK906" s="2"/>
    </row>
    <row r="907" spans="36:37" ht="12.75">
      <c r="AJ907" s="2"/>
      <c r="AK907" s="2"/>
    </row>
    <row r="908" spans="36:37" ht="12.75">
      <c r="AJ908" s="2"/>
      <c r="AK908" s="2"/>
    </row>
    <row r="909" spans="36:37" ht="12.75">
      <c r="AJ909" s="2"/>
      <c r="AK909" s="2"/>
    </row>
    <row r="910" spans="36:37" ht="12.75">
      <c r="AJ910" s="2"/>
      <c r="AK910" s="2"/>
    </row>
    <row r="911" spans="36:37" ht="12.75">
      <c r="AJ911" s="2"/>
      <c r="AK911" s="2"/>
    </row>
    <row r="912" spans="36:37" ht="12.75">
      <c r="AJ912" s="2"/>
      <c r="AK912" s="2"/>
    </row>
    <row r="913" spans="36:37" ht="12.75">
      <c r="AJ913" s="2"/>
      <c r="AK913" s="2"/>
    </row>
    <row r="914" spans="36:37" ht="12.75">
      <c r="AJ914" s="2"/>
      <c r="AK914" s="2"/>
    </row>
    <row r="915" spans="36:37" ht="12.75">
      <c r="AJ915" s="2"/>
      <c r="AK915" s="2"/>
    </row>
    <row r="916" spans="36:37" ht="12.75">
      <c r="AJ916" s="2"/>
      <c r="AK916" s="2"/>
    </row>
    <row r="917" spans="36:37" ht="12.75">
      <c r="AJ917" s="2"/>
      <c r="AK917" s="2"/>
    </row>
    <row r="918" spans="36:37" ht="12.75">
      <c r="AJ918" s="2"/>
      <c r="AK918" s="2"/>
    </row>
    <row r="919" spans="36:37" ht="12.75">
      <c r="AJ919" s="2"/>
      <c r="AK919" s="2"/>
    </row>
    <row r="920" spans="36:37" ht="12.75">
      <c r="AJ920" s="2"/>
      <c r="AK920" s="2"/>
    </row>
    <row r="921" spans="36:37" ht="12.75">
      <c r="AJ921" s="2"/>
      <c r="AK921" s="2"/>
    </row>
    <row r="922" spans="36:37" ht="12.75">
      <c r="AJ922" s="2"/>
      <c r="AK922" s="2"/>
    </row>
    <row r="923" spans="36:37" ht="12.75">
      <c r="AJ923" s="2"/>
      <c r="AK923" s="2"/>
    </row>
    <row r="924" spans="36:37" ht="12.75">
      <c r="AJ924" s="2"/>
      <c r="AK924" s="2"/>
    </row>
    <row r="925" spans="36:37" ht="12.75">
      <c r="AJ925" s="2"/>
      <c r="AK925" s="2"/>
    </row>
    <row r="926" spans="36:37" ht="12.75">
      <c r="AJ926" s="2"/>
      <c r="AK926" s="2"/>
    </row>
    <row r="927" spans="36:37" ht="12.75">
      <c r="AJ927" s="2"/>
      <c r="AK927" s="2"/>
    </row>
    <row r="928" spans="36:37" ht="12.75">
      <c r="AJ928" s="2"/>
      <c r="AK928" s="2"/>
    </row>
    <row r="929" spans="36:37" ht="12.75">
      <c r="AJ929" s="2"/>
      <c r="AK929" s="2"/>
    </row>
    <row r="930" spans="36:37" ht="12.75">
      <c r="AJ930" s="2"/>
      <c r="AK930" s="2"/>
    </row>
    <row r="931" spans="36:37" ht="12.75">
      <c r="AJ931" s="2"/>
      <c r="AK931" s="2"/>
    </row>
    <row r="932" spans="36:37" ht="12.75">
      <c r="AJ932" s="2"/>
      <c r="AK932" s="2"/>
    </row>
    <row r="933" spans="36:37" ht="12.75">
      <c r="AJ933" s="2"/>
      <c r="AK933" s="2"/>
    </row>
    <row r="934" spans="36:37" ht="12.75">
      <c r="AJ934" s="2"/>
      <c r="AK934" s="2"/>
    </row>
    <row r="935" spans="36:37" ht="12.75">
      <c r="AJ935" s="2"/>
      <c r="AK935" s="2"/>
    </row>
    <row r="936" spans="36:37" ht="12.75">
      <c r="AJ936" s="2"/>
      <c r="AK936" s="2"/>
    </row>
    <row r="937" spans="36:37" ht="12.75">
      <c r="AJ937" s="2"/>
      <c r="AK937" s="2"/>
    </row>
    <row r="938" spans="36:37" ht="12.75">
      <c r="AJ938" s="2"/>
      <c r="AK938" s="2"/>
    </row>
    <row r="939" spans="36:37" ht="12.75">
      <c r="AJ939" s="2"/>
      <c r="AK939" s="2"/>
    </row>
    <row r="940" spans="36:37" ht="12.75">
      <c r="AJ940" s="2"/>
      <c r="AK940" s="2"/>
    </row>
    <row r="941" spans="36:37" ht="12.75">
      <c r="AJ941" s="2"/>
      <c r="AK941" s="2"/>
    </row>
    <row r="942" spans="36:37" ht="12.75">
      <c r="AJ942" s="2"/>
      <c r="AK942" s="2"/>
    </row>
    <row r="943" spans="36:37" ht="12.75">
      <c r="AJ943" s="2"/>
      <c r="AK943" s="2"/>
    </row>
    <row r="944" spans="36:37" ht="12.75">
      <c r="AJ944" s="2"/>
      <c r="AK944" s="2"/>
    </row>
    <row r="945" spans="36:37" ht="12.75">
      <c r="AJ945" s="2"/>
      <c r="AK945" s="2"/>
    </row>
    <row r="946" spans="36:37" ht="12.75">
      <c r="AJ946" s="2"/>
      <c r="AK946" s="2"/>
    </row>
    <row r="947" spans="36:37" ht="12.75">
      <c r="AJ947" s="2"/>
      <c r="AK947" s="2"/>
    </row>
    <row r="948" spans="36:37" ht="12.75">
      <c r="AJ948" s="2"/>
      <c r="AK948" s="2"/>
    </row>
    <row r="949" spans="36:37" ht="12.75">
      <c r="AJ949" s="2"/>
      <c r="AK949" s="2"/>
    </row>
    <row r="950" spans="36:37" ht="12.75">
      <c r="AJ950" s="2"/>
      <c r="AK950" s="2"/>
    </row>
    <row r="951" spans="36:37" ht="12.75">
      <c r="AJ951" s="2"/>
      <c r="AK951" s="2"/>
    </row>
    <row r="952" spans="36:37" ht="12.75">
      <c r="AJ952" s="2"/>
      <c r="AK952" s="2"/>
    </row>
    <row r="953" spans="36:37" ht="12.75">
      <c r="AJ953" s="2"/>
      <c r="AK953" s="2"/>
    </row>
    <row r="954" spans="36:37" ht="12.75">
      <c r="AJ954" s="2"/>
      <c r="AK954" s="2"/>
    </row>
    <row r="955" spans="36:37" ht="12.75">
      <c r="AJ955" s="2"/>
      <c r="AK955" s="2"/>
    </row>
    <row r="956" spans="36:37" ht="12.75">
      <c r="AJ956" s="2"/>
      <c r="AK956" s="2"/>
    </row>
    <row r="957" spans="36:37" ht="12.75">
      <c r="AJ957" s="2"/>
      <c r="AK957" s="2"/>
    </row>
    <row r="958" spans="36:37" ht="12.75">
      <c r="AJ958" s="2"/>
      <c r="AK958" s="2"/>
    </row>
    <row r="959" spans="36:37" ht="12.75">
      <c r="AJ959" s="2"/>
      <c r="AK959" s="2"/>
    </row>
    <row r="960" spans="36:37" ht="12.75">
      <c r="AJ960" s="2"/>
      <c r="AK960" s="2"/>
    </row>
    <row r="961" spans="36:37" ht="12.75">
      <c r="AJ961" s="2"/>
      <c r="AK961" s="2"/>
    </row>
    <row r="962" spans="36:37" ht="12.75">
      <c r="AJ962" s="2"/>
      <c r="AK962" s="2"/>
    </row>
    <row r="963" spans="36:37" ht="12.75">
      <c r="AJ963" s="2"/>
      <c r="AK963" s="2"/>
    </row>
    <row r="964" spans="36:37" ht="12.75">
      <c r="AJ964" s="2"/>
      <c r="AK964" s="2"/>
    </row>
    <row r="965" spans="36:37" ht="12.75">
      <c r="AJ965" s="2"/>
      <c r="AK965" s="2"/>
    </row>
    <row r="966" spans="36:37" ht="12.75">
      <c r="AJ966" s="2"/>
      <c r="AK966" s="2"/>
    </row>
    <row r="967" spans="36:37" ht="12.75">
      <c r="AJ967" s="2"/>
      <c r="AK967" s="2"/>
    </row>
    <row r="968" spans="36:37" ht="12.75">
      <c r="AJ968" s="2"/>
      <c r="AK968" s="2"/>
    </row>
    <row r="969" spans="36:37" ht="12.75">
      <c r="AJ969" s="2"/>
      <c r="AK969" s="2"/>
    </row>
    <row r="970" spans="36:37" ht="12.75">
      <c r="AJ970" s="2"/>
      <c r="AK970" s="2"/>
    </row>
    <row r="971" spans="36:37" ht="12.75">
      <c r="AJ971" s="2"/>
      <c r="AK971" s="2"/>
    </row>
    <row r="972" spans="36:37" ht="12.75">
      <c r="AJ972" s="2"/>
      <c r="AK972" s="2"/>
    </row>
    <row r="973" spans="36:37" ht="12.75">
      <c r="AJ973" s="2"/>
      <c r="AK973" s="2"/>
    </row>
    <row r="974" spans="36:37" ht="12.75">
      <c r="AJ974" s="2"/>
      <c r="AK974" s="2"/>
    </row>
    <row r="975" spans="36:37" ht="12.75">
      <c r="AJ975" s="2"/>
      <c r="AK975" s="2"/>
    </row>
    <row r="976" spans="36:37" ht="12.75">
      <c r="AJ976" s="2"/>
      <c r="AK976" s="2"/>
    </row>
    <row r="977" spans="36:37" ht="12.75">
      <c r="AJ977" s="2"/>
      <c r="AK977" s="2"/>
    </row>
    <row r="978" spans="36:37" ht="12.75">
      <c r="AJ978" s="2"/>
      <c r="AK978" s="2"/>
    </row>
    <row r="979" spans="36:37" ht="12.75">
      <c r="AJ979" s="2"/>
      <c r="AK979" s="2"/>
    </row>
    <row r="980" spans="36:37" ht="12.75">
      <c r="AJ980" s="2"/>
      <c r="AK980" s="2"/>
    </row>
    <row r="981" spans="36:37" ht="12.75">
      <c r="AJ981" s="2"/>
      <c r="AK981" s="2"/>
    </row>
    <row r="982" spans="36:37" ht="12.75">
      <c r="AJ982" s="2"/>
      <c r="AK982" s="2"/>
    </row>
    <row r="983" spans="36:37" ht="12.75">
      <c r="AJ983" s="2"/>
      <c r="AK983" s="2"/>
    </row>
    <row r="984" spans="36:37" ht="12.75">
      <c r="AJ984" s="2"/>
      <c r="AK984" s="2"/>
    </row>
    <row r="985" spans="36:37" ht="12.75">
      <c r="AJ985" s="2"/>
      <c r="AK985" s="2"/>
    </row>
    <row r="986" spans="36:37" ht="12.75">
      <c r="AJ986" s="2"/>
      <c r="AK986" s="2"/>
    </row>
    <row r="987" spans="36:37" ht="12.75">
      <c r="AJ987" s="2"/>
      <c r="AK987" s="2"/>
    </row>
    <row r="988" spans="36:37" ht="12.75">
      <c r="AJ988" s="2"/>
      <c r="AK988" s="2"/>
    </row>
    <row r="989" spans="36:37" ht="12.75">
      <c r="AJ989" s="2"/>
      <c r="AK989" s="2"/>
    </row>
    <row r="990" spans="36:37" ht="12.75">
      <c r="AJ990" s="2"/>
      <c r="AK990" s="2"/>
    </row>
    <row r="991" spans="36:37" ht="12.75">
      <c r="AJ991" s="2"/>
      <c r="AK991" s="2"/>
    </row>
    <row r="992" spans="36:37" ht="12.75">
      <c r="AJ992" s="2"/>
      <c r="AK992" s="2"/>
    </row>
    <row r="993" spans="36:37" ht="12.75">
      <c r="AJ993" s="2"/>
      <c r="AK993" s="2"/>
    </row>
    <row r="994" spans="36:37" ht="12.75">
      <c r="AJ994" s="2"/>
      <c r="AK994" s="2"/>
    </row>
    <row r="995" spans="36:37" ht="12.75">
      <c r="AJ995" s="2"/>
      <c r="AK995" s="2"/>
    </row>
    <row r="996" spans="36:37" ht="12.75">
      <c r="AJ996" s="2"/>
      <c r="AK996" s="2"/>
    </row>
    <row r="997" spans="36:37" ht="12.75">
      <c r="AJ997" s="2"/>
      <c r="AK997" s="2"/>
    </row>
    <row r="998" spans="36:37" ht="12.75">
      <c r="AJ998" s="2"/>
      <c r="AK998" s="2"/>
    </row>
    <row r="999" spans="36:37" ht="12.75">
      <c r="AJ999" s="2"/>
      <c r="AK999" s="2"/>
    </row>
    <row r="1000" spans="36:37" ht="12.75">
      <c r="AJ1000" s="2"/>
      <c r="AK1000" s="2"/>
    </row>
    <row r="1001" spans="36:37" ht="12.75">
      <c r="AJ1001" s="2"/>
      <c r="AK1001" s="2"/>
    </row>
    <row r="1002" spans="36:37" ht="12.75">
      <c r="AJ1002" s="2"/>
      <c r="AK1002" s="2"/>
    </row>
    <row r="1003" spans="36:37" ht="12.75">
      <c r="AJ1003" s="2"/>
      <c r="AK1003" s="2"/>
    </row>
    <row r="1004" spans="36:37" ht="12.75">
      <c r="AJ1004" s="2"/>
      <c r="AK1004" s="2"/>
    </row>
    <row r="1005" spans="36:37" ht="12.75">
      <c r="AJ1005" s="2"/>
      <c r="AK1005" s="2"/>
    </row>
    <row r="1006" spans="36:37" ht="12.75">
      <c r="AJ1006" s="2"/>
      <c r="AK1006" s="2"/>
    </row>
    <row r="1007" spans="36:37" ht="12.75">
      <c r="AJ1007" s="2"/>
      <c r="AK1007" s="2"/>
    </row>
    <row r="1008" spans="36:37" ht="12.75">
      <c r="AJ1008" s="2"/>
      <c r="AK1008" s="2"/>
    </row>
    <row r="1009" spans="36:37" ht="12.75">
      <c r="AJ1009" s="2"/>
      <c r="AK1009" s="2"/>
    </row>
    <row r="1010" spans="36:37" ht="12.75">
      <c r="AJ1010" s="2"/>
      <c r="AK1010" s="2"/>
    </row>
    <row r="1011" spans="36:37" ht="12.75">
      <c r="AJ1011" s="2"/>
      <c r="AK1011" s="2"/>
    </row>
    <row r="1012" spans="36:37" ht="12.75">
      <c r="AJ1012" s="2"/>
      <c r="AK1012" s="2"/>
    </row>
    <row r="1013" spans="36:37" ht="12.75">
      <c r="AJ1013" s="2"/>
      <c r="AK1013" s="2"/>
    </row>
    <row r="1014" spans="36:37" ht="12.75">
      <c r="AJ1014" s="2"/>
      <c r="AK1014" s="2"/>
    </row>
    <row r="1015" spans="36:37" ht="12.75">
      <c r="AJ1015" s="2"/>
      <c r="AK1015" s="2"/>
    </row>
    <row r="1016" spans="36:37" ht="12.75">
      <c r="AJ1016" s="2"/>
      <c r="AK1016" s="2"/>
    </row>
    <row r="1017" spans="36:37" ht="12.75">
      <c r="AJ1017" s="2"/>
      <c r="AK1017" s="2"/>
    </row>
    <row r="1018" spans="36:37" ht="12.75">
      <c r="AJ1018" s="2"/>
      <c r="AK1018" s="2"/>
    </row>
    <row r="1019" spans="36:37" ht="12.75">
      <c r="AJ1019" s="2"/>
      <c r="AK1019" s="2"/>
    </row>
    <row r="1020" spans="36:37" ht="12.75">
      <c r="AJ1020" s="2"/>
      <c r="AK1020" s="2"/>
    </row>
    <row r="1021" spans="36:37" ht="12.75">
      <c r="AJ1021" s="2"/>
      <c r="AK1021" s="2"/>
    </row>
    <row r="1022" spans="36:37" ht="12.75">
      <c r="AJ1022" s="2"/>
      <c r="AK1022" s="2"/>
    </row>
    <row r="1023" spans="36:37" ht="12.75">
      <c r="AJ1023" s="2"/>
      <c r="AK1023" s="2"/>
    </row>
    <row r="1024" spans="36:37" ht="12.75">
      <c r="AJ1024" s="2"/>
      <c r="AK1024" s="2"/>
    </row>
    <row r="1025" spans="36:37" ht="12.75">
      <c r="AJ1025" s="2"/>
      <c r="AK1025" s="2"/>
    </row>
    <row r="1026" spans="36:37" ht="12.75">
      <c r="AJ1026" s="2"/>
      <c r="AK1026" s="2"/>
    </row>
    <row r="1027" spans="36:37" ht="12.75">
      <c r="AJ1027" s="2"/>
      <c r="AK1027" s="2"/>
    </row>
    <row r="1028" spans="36:37" ht="12.75">
      <c r="AJ1028" s="2"/>
      <c r="AK1028" s="2"/>
    </row>
    <row r="1029" spans="36:37" ht="12.75">
      <c r="AJ1029" s="2"/>
      <c r="AK1029" s="2"/>
    </row>
    <row r="1030" spans="36:37" ht="12.75">
      <c r="AJ1030" s="2"/>
      <c r="AK1030" s="2"/>
    </row>
    <row r="1031" spans="36:37" ht="12.75">
      <c r="AJ1031" s="2"/>
      <c r="AK1031" s="2"/>
    </row>
    <row r="1032" spans="36:37" ht="12.75">
      <c r="AJ1032" s="2"/>
      <c r="AK1032" s="2"/>
    </row>
    <row r="1033" spans="36:37" ht="12.75">
      <c r="AJ1033" s="2"/>
      <c r="AK1033" s="2"/>
    </row>
    <row r="1034" spans="36:37" ht="12.75">
      <c r="AJ1034" s="2"/>
      <c r="AK1034" s="2"/>
    </row>
    <row r="1035" spans="36:37" ht="12.75">
      <c r="AJ1035" s="2"/>
      <c r="AK1035" s="2"/>
    </row>
    <row r="1036" spans="36:37" ht="12.75">
      <c r="AJ1036" s="2"/>
      <c r="AK1036" s="2"/>
    </row>
    <row r="1037" spans="36:37" ht="12.75">
      <c r="AJ1037" s="2"/>
      <c r="AK1037" s="2"/>
    </row>
    <row r="1038" spans="36:37" ht="12.75">
      <c r="AJ1038" s="2"/>
      <c r="AK1038" s="2"/>
    </row>
    <row r="1039" spans="36:37" ht="12.75">
      <c r="AJ1039" s="2"/>
      <c r="AK1039" s="2"/>
    </row>
    <row r="1040" spans="36:37" ht="12.75">
      <c r="AJ1040" s="2"/>
      <c r="AK1040" s="2"/>
    </row>
    <row r="1041" spans="36:37" ht="12.75">
      <c r="AJ1041" s="2"/>
      <c r="AK1041" s="2"/>
    </row>
    <row r="1042" spans="36:37" ht="12.75">
      <c r="AJ1042" s="2"/>
      <c r="AK1042" s="2"/>
    </row>
    <row r="1043" spans="36:37" ht="12.75">
      <c r="AJ1043" s="2"/>
      <c r="AK1043" s="2"/>
    </row>
    <row r="1044" spans="36:37" ht="12.75">
      <c r="AJ1044" s="2"/>
      <c r="AK1044" s="2"/>
    </row>
    <row r="1045" spans="36:37" ht="12.75">
      <c r="AJ1045" s="2"/>
      <c r="AK1045" s="2"/>
    </row>
    <row r="1046" spans="36:37" ht="12.75">
      <c r="AJ1046" s="2"/>
      <c r="AK1046" s="2"/>
    </row>
    <row r="1047" spans="36:37" ht="12.75">
      <c r="AJ1047" s="2"/>
      <c r="AK1047" s="2"/>
    </row>
    <row r="1048" spans="36:37" ht="12.75">
      <c r="AJ1048" s="2"/>
      <c r="AK1048" s="2"/>
    </row>
    <row r="1049" spans="36:37" ht="12.75">
      <c r="AJ1049" s="2"/>
      <c r="AK1049" s="2"/>
    </row>
    <row r="1050" spans="36:37" ht="12.75">
      <c r="AJ1050" s="2"/>
      <c r="AK1050" s="2"/>
    </row>
    <row r="1051" spans="36:37" ht="12.75">
      <c r="AJ1051" s="2"/>
      <c r="AK1051" s="2"/>
    </row>
    <row r="1052" spans="36:37" ht="12.75">
      <c r="AJ1052" s="2"/>
      <c r="AK1052" s="2"/>
    </row>
    <row r="1053" spans="36:37" ht="12.75">
      <c r="AJ1053" s="2"/>
      <c r="AK1053" s="2"/>
    </row>
    <row r="1054" spans="36:37" ht="12.75">
      <c r="AJ1054" s="2"/>
      <c r="AK1054" s="2"/>
    </row>
    <row r="1055" spans="36:37" ht="12.75">
      <c r="AJ1055" s="2"/>
      <c r="AK1055" s="2"/>
    </row>
    <row r="1056" spans="36:37" ht="12.75">
      <c r="AJ1056" s="2"/>
      <c r="AK1056" s="2"/>
    </row>
    <row r="1057" spans="36:37" ht="12.75">
      <c r="AJ1057" s="2"/>
      <c r="AK1057" s="2"/>
    </row>
    <row r="1058" spans="36:37" ht="12.75">
      <c r="AJ1058" s="2"/>
      <c r="AK1058" s="2"/>
    </row>
    <row r="1059" spans="36:37" ht="12.75">
      <c r="AJ1059" s="2"/>
      <c r="AK1059" s="2"/>
    </row>
    <row r="1060" spans="36:37" ht="12.75">
      <c r="AJ1060" s="2"/>
      <c r="AK1060" s="2"/>
    </row>
    <row r="1061" spans="36:37" ht="12.75">
      <c r="AJ1061" s="2"/>
      <c r="AK1061" s="2"/>
    </row>
    <row r="1062" spans="36:37" ht="12.75">
      <c r="AJ1062" s="2"/>
      <c r="AK1062" s="2"/>
    </row>
    <row r="1063" spans="36:37" ht="12.75">
      <c r="AJ1063" s="2"/>
      <c r="AK1063" s="2"/>
    </row>
    <row r="1064" spans="36:37" ht="12.75">
      <c r="AJ1064" s="2"/>
      <c r="AK1064" s="2"/>
    </row>
    <row r="1065" spans="36:37" ht="12.75">
      <c r="AJ1065" s="2"/>
      <c r="AK1065" s="2"/>
    </row>
    <row r="1066" spans="36:37" ht="12.75">
      <c r="AJ1066" s="2"/>
      <c r="AK1066" s="2"/>
    </row>
    <row r="1067" spans="36:37" ht="12.75">
      <c r="AJ1067" s="2"/>
      <c r="AK1067" s="2"/>
    </row>
    <row r="1068" spans="36:37" ht="12.75">
      <c r="AJ1068" s="2"/>
      <c r="AK1068" s="2"/>
    </row>
    <row r="1069" spans="36:37" ht="12.75">
      <c r="AJ1069" s="2"/>
      <c r="AK1069" s="2"/>
    </row>
    <row r="1070" spans="36:37" ht="12.75">
      <c r="AJ1070" s="2"/>
      <c r="AK1070" s="2"/>
    </row>
    <row r="1071" spans="36:37" ht="12.75">
      <c r="AJ1071" s="2"/>
      <c r="AK1071" s="2"/>
    </row>
    <row r="1072" spans="36:37" ht="12.75">
      <c r="AJ1072" s="2"/>
      <c r="AK1072" s="2"/>
    </row>
    <row r="1073" spans="36:37" ht="12.75">
      <c r="AJ1073" s="2"/>
      <c r="AK1073" s="2"/>
    </row>
    <row r="1074" spans="36:37" ht="12.75">
      <c r="AJ1074" s="2"/>
      <c r="AK1074" s="2"/>
    </row>
    <row r="1075" spans="36:37" ht="12.75">
      <c r="AJ1075" s="2"/>
      <c r="AK1075" s="2"/>
    </row>
    <row r="1076" spans="36:37" ht="12.75">
      <c r="AJ1076" s="2"/>
      <c r="AK1076" s="2"/>
    </row>
    <row r="1077" spans="36:37" ht="12.75">
      <c r="AJ1077" s="2"/>
      <c r="AK1077" s="2"/>
    </row>
    <row r="1078" spans="36:37" ht="12.75">
      <c r="AJ1078" s="2"/>
      <c r="AK1078" s="2"/>
    </row>
    <row r="1079" spans="36:37" ht="12.75">
      <c r="AJ1079" s="2"/>
      <c r="AK1079" s="2"/>
    </row>
    <row r="1080" spans="36:37" ht="12.75">
      <c r="AJ1080" s="2"/>
      <c r="AK1080" s="2"/>
    </row>
    <row r="1081" spans="36:37" ht="12.75">
      <c r="AJ1081" s="2"/>
      <c r="AK1081" s="2"/>
    </row>
    <row r="1082" spans="36:37" ht="12.75">
      <c r="AJ1082" s="2"/>
      <c r="AK1082" s="2"/>
    </row>
    <row r="1083" spans="36:37" ht="12.75">
      <c r="AJ1083" s="2"/>
      <c r="AK1083" s="2"/>
    </row>
    <row r="1084" spans="36:37" ht="12.75">
      <c r="AJ1084" s="2"/>
      <c r="AK1084" s="2"/>
    </row>
    <row r="1085" spans="36:37" ht="12.75">
      <c r="AJ1085" s="2"/>
      <c r="AK1085" s="2"/>
    </row>
    <row r="1086" spans="36:37" ht="12.75">
      <c r="AJ1086" s="2"/>
      <c r="AK1086" s="2"/>
    </row>
    <row r="1087" spans="36:37" ht="12.75">
      <c r="AJ1087" s="2"/>
      <c r="AK1087" s="2"/>
    </row>
    <row r="1088" spans="36:37" ht="12.75">
      <c r="AJ1088" s="2"/>
      <c r="AK1088" s="2"/>
    </row>
    <row r="1089" spans="36:37" ht="12.75">
      <c r="AJ1089" s="2"/>
      <c r="AK1089" s="2"/>
    </row>
    <row r="1090" spans="36:37" ht="12.75">
      <c r="AJ1090" s="2"/>
      <c r="AK1090" s="2"/>
    </row>
    <row r="1091" spans="36:37" ht="12.75">
      <c r="AJ1091" s="2"/>
      <c r="AK1091" s="2"/>
    </row>
    <row r="1092" spans="36:37" ht="12.75">
      <c r="AJ1092" s="2"/>
      <c r="AK1092" s="2"/>
    </row>
    <row r="1093" spans="36:37" ht="12.75">
      <c r="AJ1093" s="2"/>
      <c r="AK1093" s="2"/>
    </row>
    <row r="1094" spans="36:37" ht="12.75">
      <c r="AJ1094" s="2"/>
      <c r="AK1094" s="2"/>
    </row>
    <row r="1095" spans="36:37" ht="12.75">
      <c r="AJ1095" s="2"/>
      <c r="AK1095" s="2"/>
    </row>
    <row r="1096" spans="36:37" ht="12.75">
      <c r="AJ1096" s="2"/>
      <c r="AK1096" s="2"/>
    </row>
    <row r="1097" spans="36:37" ht="12.75">
      <c r="AJ1097" s="2"/>
      <c r="AK1097" s="2"/>
    </row>
    <row r="1098" spans="36:37" ht="12.75">
      <c r="AJ1098" s="2"/>
      <c r="AK1098" s="2"/>
    </row>
    <row r="1099" spans="36:37" ht="12.75">
      <c r="AJ1099" s="2"/>
      <c r="AK1099" s="2"/>
    </row>
    <row r="1100" spans="36:37" ht="12.75">
      <c r="AJ1100" s="2"/>
      <c r="AK1100" s="2"/>
    </row>
    <row r="1101" spans="36:37" ht="12.75">
      <c r="AJ1101" s="2"/>
      <c r="AK1101" s="2"/>
    </row>
    <row r="1102" spans="36:37" ht="12.75">
      <c r="AJ1102" s="2"/>
      <c r="AK1102" s="2"/>
    </row>
    <row r="1103" spans="36:37" ht="12.75">
      <c r="AJ1103" s="2"/>
      <c r="AK1103" s="2"/>
    </row>
    <row r="1104" spans="36:37" ht="12.75">
      <c r="AJ1104" s="2"/>
      <c r="AK1104" s="2"/>
    </row>
    <row r="1105" spans="36:37" ht="12.75">
      <c r="AJ1105" s="2"/>
      <c r="AK1105" s="2"/>
    </row>
    <row r="1106" spans="36:37" ht="12.75">
      <c r="AJ1106" s="2"/>
      <c r="AK1106" s="2"/>
    </row>
    <row r="1107" spans="36:37" ht="12.75">
      <c r="AJ1107" s="2"/>
      <c r="AK1107" s="2"/>
    </row>
    <row r="1108" spans="36:37" ht="12.75">
      <c r="AJ1108" s="2"/>
      <c r="AK1108" s="2"/>
    </row>
    <row r="1109" spans="36:37" ht="12.75">
      <c r="AJ1109" s="2"/>
      <c r="AK1109" s="2"/>
    </row>
    <row r="1110" spans="36:37" ht="12.75">
      <c r="AJ1110" s="2"/>
      <c r="AK1110" s="2"/>
    </row>
    <row r="1111" spans="36:37" ht="12.75">
      <c r="AJ1111" s="2"/>
      <c r="AK1111" s="2"/>
    </row>
    <row r="1112" spans="36:37" ht="12.75">
      <c r="AJ1112" s="2"/>
      <c r="AK1112" s="2"/>
    </row>
    <row r="1113" spans="36:37" ht="12.75">
      <c r="AJ1113" s="2"/>
      <c r="AK1113" s="2"/>
    </row>
    <row r="1114" spans="36:37" ht="12.75">
      <c r="AJ1114" s="2"/>
      <c r="AK1114" s="2"/>
    </row>
    <row r="1115" spans="36:37" ht="12.75">
      <c r="AJ1115" s="2"/>
      <c r="AK1115" s="2"/>
    </row>
    <row r="1116" spans="36:37" ht="12.75">
      <c r="AJ1116" s="2"/>
      <c r="AK1116" s="2"/>
    </row>
    <row r="1117" spans="36:37" ht="12.75">
      <c r="AJ1117" s="2"/>
      <c r="AK1117" s="2"/>
    </row>
    <row r="1118" spans="36:37" ht="12.75">
      <c r="AJ1118" s="2"/>
      <c r="AK1118" s="2"/>
    </row>
    <row r="1119" spans="36:37" ht="12.75">
      <c r="AJ1119" s="2"/>
      <c r="AK1119" s="2"/>
    </row>
    <row r="1120" spans="36:37" ht="12.75">
      <c r="AJ1120" s="2"/>
      <c r="AK1120" s="2"/>
    </row>
    <row r="1121" spans="36:37" ht="12.75">
      <c r="AJ1121" s="2"/>
      <c r="AK1121" s="2"/>
    </row>
    <row r="1122" spans="36:37" ht="12.75">
      <c r="AJ1122" s="2"/>
      <c r="AK1122" s="2"/>
    </row>
    <row r="1123" spans="36:37" ht="12.75">
      <c r="AJ1123" s="2"/>
      <c r="AK1123" s="2"/>
    </row>
    <row r="1124" spans="36:37" ht="12.75">
      <c r="AJ1124" s="2"/>
      <c r="AK1124" s="2"/>
    </row>
    <row r="1125" spans="36:37" ht="12.75">
      <c r="AJ1125" s="2"/>
      <c r="AK1125" s="2"/>
    </row>
    <row r="1126" spans="36:37" ht="12.75">
      <c r="AJ1126" s="2"/>
      <c r="AK1126" s="2"/>
    </row>
    <row r="1127" spans="36:37" ht="12.75">
      <c r="AJ1127" s="2"/>
      <c r="AK1127" s="2"/>
    </row>
    <row r="1128" spans="36:37" ht="12.75">
      <c r="AJ1128" s="2"/>
      <c r="AK1128" s="2"/>
    </row>
    <row r="1129" spans="36:37" ht="12.75">
      <c r="AJ1129" s="2"/>
      <c r="AK1129" s="2"/>
    </row>
    <row r="1130" spans="36:37" ht="12.75">
      <c r="AJ1130" s="2"/>
      <c r="AK1130" s="2"/>
    </row>
    <row r="1131" spans="36:37" ht="12.75">
      <c r="AJ1131" s="2"/>
      <c r="AK1131" s="2"/>
    </row>
    <row r="1132" spans="36:37" ht="12.75">
      <c r="AJ1132" s="2"/>
      <c r="AK1132" s="2"/>
    </row>
    <row r="1133" spans="36:37" ht="12.75">
      <c r="AJ1133" s="2"/>
      <c r="AK1133" s="2"/>
    </row>
    <row r="1134" spans="36:37" ht="12.75">
      <c r="AJ1134" s="2"/>
      <c r="AK1134" s="2"/>
    </row>
    <row r="1135" spans="36:37" ht="12.75">
      <c r="AJ1135" s="2"/>
      <c r="AK1135" s="2"/>
    </row>
    <row r="1136" spans="36:37" ht="12.75">
      <c r="AJ1136" s="2"/>
      <c r="AK1136" s="2"/>
    </row>
    <row r="1137" spans="36:37" ht="12.75">
      <c r="AJ1137" s="2"/>
      <c r="AK1137" s="2"/>
    </row>
    <row r="1138" spans="36:37" ht="12.75">
      <c r="AJ1138" s="2"/>
      <c r="AK1138" s="2"/>
    </row>
    <row r="1139" spans="36:37" ht="12.75">
      <c r="AJ1139" s="2"/>
      <c r="AK1139" s="2"/>
    </row>
    <row r="1140" spans="36:37" ht="12.75">
      <c r="AJ1140" s="2"/>
      <c r="AK1140" s="2"/>
    </row>
    <row r="1141" spans="36:37" ht="12.75">
      <c r="AJ1141" s="2"/>
      <c r="AK1141" s="2"/>
    </row>
    <row r="1142" spans="36:37" ht="12.75">
      <c r="AJ1142" s="2"/>
      <c r="AK1142" s="2"/>
    </row>
    <row r="1143" spans="36:37" ht="12.75">
      <c r="AJ1143" s="2"/>
      <c r="AK1143" s="2"/>
    </row>
    <row r="1144" spans="36:37" ht="12.75">
      <c r="AJ1144" s="2"/>
      <c r="AK1144" s="2"/>
    </row>
    <row r="1145" spans="36:37" ht="12.75">
      <c r="AJ1145" s="2"/>
      <c r="AK1145" s="2"/>
    </row>
    <row r="1146" spans="36:37" ht="12.75">
      <c r="AJ1146" s="2"/>
      <c r="AK1146" s="2"/>
    </row>
    <row r="1147" spans="36:37" ht="12.75">
      <c r="AJ1147" s="2"/>
      <c r="AK1147" s="2"/>
    </row>
    <row r="1148" spans="36:37" ht="12.75">
      <c r="AJ1148" s="2"/>
      <c r="AK1148" s="2"/>
    </row>
    <row r="1149" spans="36:37" ht="12.75">
      <c r="AJ1149" s="2"/>
      <c r="AK1149" s="2"/>
    </row>
    <row r="1150" spans="36:37" ht="12.75">
      <c r="AJ1150" s="2"/>
      <c r="AK1150" s="2"/>
    </row>
    <row r="1151" spans="36:37" ht="12.75">
      <c r="AJ1151" s="2"/>
      <c r="AK1151" s="2"/>
    </row>
    <row r="1152" spans="36:37" ht="12.75">
      <c r="AJ1152" s="2"/>
      <c r="AK1152" s="2"/>
    </row>
    <row r="1153" spans="36:37" ht="12.75">
      <c r="AJ1153" s="2"/>
      <c r="AK1153" s="2"/>
    </row>
    <row r="1154" spans="36:37" ht="12.75">
      <c r="AJ1154" s="2"/>
      <c r="AK1154" s="2"/>
    </row>
    <row r="1155" spans="36:37" ht="12.75">
      <c r="AJ1155" s="2"/>
      <c r="AK1155" s="2"/>
    </row>
    <row r="1156" spans="36:37" ht="12.75">
      <c r="AJ1156" s="2"/>
      <c r="AK1156" s="2"/>
    </row>
    <row r="1157" spans="36:37" ht="12.75">
      <c r="AJ1157" s="2"/>
      <c r="AK1157" s="2"/>
    </row>
    <row r="1158" spans="36:37" ht="12.75">
      <c r="AJ1158" s="2"/>
      <c r="AK1158" s="2"/>
    </row>
    <row r="1159" spans="36:37" ht="12.75">
      <c r="AJ1159" s="2"/>
      <c r="AK1159" s="2"/>
    </row>
    <row r="1160" spans="36:37" ht="12.75">
      <c r="AJ1160" s="2"/>
      <c r="AK1160" s="2"/>
    </row>
    <row r="1161" spans="36:37" ht="12.75">
      <c r="AJ1161" s="2"/>
      <c r="AK1161" s="2"/>
    </row>
    <row r="1162" spans="36:37" ht="12.75">
      <c r="AJ1162" s="2"/>
      <c r="AK1162" s="2"/>
    </row>
    <row r="1163" spans="36:37" ht="12.75">
      <c r="AJ1163" s="2"/>
      <c r="AK1163" s="2"/>
    </row>
    <row r="1164" spans="36:37" ht="12.75">
      <c r="AJ1164" s="2"/>
      <c r="AK1164" s="2"/>
    </row>
    <row r="1165" spans="36:37" ht="12.75">
      <c r="AJ1165" s="2"/>
      <c r="AK1165" s="2"/>
    </row>
    <row r="1166" spans="36:37" ht="12.75">
      <c r="AJ1166" s="2"/>
      <c r="AK1166" s="2"/>
    </row>
    <row r="1167" spans="36:37" ht="12.75">
      <c r="AJ1167" s="2"/>
      <c r="AK1167" s="2"/>
    </row>
    <row r="1168" spans="36:37" ht="12.75">
      <c r="AJ1168" s="2"/>
      <c r="AK1168" s="2"/>
    </row>
    <row r="1169" spans="36:37" ht="12.75">
      <c r="AJ1169" s="2"/>
      <c r="AK1169" s="2"/>
    </row>
    <row r="1170" spans="36:37" ht="12.75">
      <c r="AJ1170" s="2"/>
      <c r="AK1170" s="2"/>
    </row>
    <row r="1171" spans="36:37" ht="12.75">
      <c r="AJ1171" s="2"/>
      <c r="AK1171" s="2"/>
    </row>
    <row r="1172" spans="36:37" ht="12.75">
      <c r="AJ1172" s="2"/>
      <c r="AK1172" s="2"/>
    </row>
    <row r="1173" spans="36:37" ht="12.75">
      <c r="AJ1173" s="2"/>
      <c r="AK1173" s="2"/>
    </row>
    <row r="1174" spans="36:37" ht="12.75">
      <c r="AJ1174" s="2"/>
      <c r="AK1174" s="2"/>
    </row>
    <row r="1175" spans="36:37" ht="12.75">
      <c r="AJ1175" s="2"/>
      <c r="AK1175" s="2"/>
    </row>
    <row r="1176" spans="36:37" ht="12.75">
      <c r="AJ1176" s="2"/>
      <c r="AK1176" s="2"/>
    </row>
    <row r="1177" spans="36:37" ht="12.75">
      <c r="AJ1177" s="2"/>
      <c r="AK1177" s="2"/>
    </row>
    <row r="1178" spans="36:37" ht="12.75">
      <c r="AJ1178" s="2"/>
      <c r="AK1178" s="2"/>
    </row>
    <row r="1179" spans="36:37" ht="12.75">
      <c r="AJ1179" s="2"/>
      <c r="AK1179" s="2"/>
    </row>
    <row r="1180" spans="36:37" ht="12.75">
      <c r="AJ1180" s="2"/>
      <c r="AK1180" s="2"/>
    </row>
    <row r="1181" spans="36:37" ht="12.75">
      <c r="AJ1181" s="2"/>
      <c r="AK1181" s="2"/>
    </row>
    <row r="1182" spans="36:37" ht="12.75">
      <c r="AJ1182" s="2"/>
      <c r="AK1182" s="2"/>
    </row>
    <row r="1183" spans="36:37" ht="12.75">
      <c r="AJ1183" s="2"/>
      <c r="AK1183" s="2"/>
    </row>
    <row r="1184" spans="36:37" ht="12.75">
      <c r="AJ1184" s="2"/>
      <c r="AK1184" s="2"/>
    </row>
    <row r="1185" spans="36:37" ht="12.75">
      <c r="AJ1185" s="2"/>
      <c r="AK1185" s="2"/>
    </row>
    <row r="1186" spans="36:37" ht="12.75">
      <c r="AJ1186" s="2"/>
      <c r="AK1186" s="2"/>
    </row>
    <row r="1187" spans="36:37" ht="12.75">
      <c r="AJ1187" s="2"/>
      <c r="AK1187" s="2"/>
    </row>
    <row r="1188" spans="36:37" ht="12.75">
      <c r="AJ1188" s="2"/>
      <c r="AK1188" s="2"/>
    </row>
    <row r="1189" spans="36:37" ht="12.75">
      <c r="AJ1189" s="2"/>
      <c r="AK1189" s="2"/>
    </row>
    <row r="1190" spans="36:37" ht="12.75">
      <c r="AJ1190" s="2"/>
      <c r="AK1190" s="2"/>
    </row>
    <row r="1191" spans="36:37" ht="12.75">
      <c r="AJ1191" s="2"/>
      <c r="AK1191" s="2"/>
    </row>
    <row r="1192" spans="36:37" ht="12.75">
      <c r="AJ1192" s="2"/>
      <c r="AK1192" s="2"/>
    </row>
    <row r="1193" spans="36:37" ht="12.75">
      <c r="AJ1193" s="2"/>
      <c r="AK1193" s="2"/>
    </row>
    <row r="1194" spans="36:37" ht="12.75">
      <c r="AJ1194" s="2"/>
      <c r="AK1194" s="2"/>
    </row>
    <row r="1195" spans="36:37" ht="12.75">
      <c r="AJ1195" s="2"/>
      <c r="AK1195" s="2"/>
    </row>
    <row r="1196" spans="36:37" ht="12.75">
      <c r="AJ1196" s="2"/>
      <c r="AK1196" s="2"/>
    </row>
    <row r="1197" spans="36:37" ht="12.75">
      <c r="AJ1197" s="2"/>
      <c r="AK1197" s="2"/>
    </row>
    <row r="1198" spans="36:37" ht="12.75">
      <c r="AJ1198" s="2"/>
      <c r="AK1198" s="2"/>
    </row>
    <row r="1199" spans="36:37" ht="12.75">
      <c r="AJ1199" s="2"/>
      <c r="AK1199" s="2"/>
    </row>
    <row r="1200" spans="36:37" ht="12.75">
      <c r="AJ1200" s="2"/>
      <c r="AK1200" s="2"/>
    </row>
    <row r="1201" spans="36:37" ht="12.75">
      <c r="AJ1201" s="2"/>
      <c r="AK1201" s="2"/>
    </row>
    <row r="1202" spans="36:37" ht="12.75">
      <c r="AJ1202" s="2"/>
      <c r="AK1202" s="2"/>
    </row>
    <row r="1203" spans="36:37" ht="12.75">
      <c r="AJ1203" s="2"/>
      <c r="AK1203" s="2"/>
    </row>
    <row r="1204" spans="36:37" ht="12.75">
      <c r="AJ1204" s="2"/>
      <c r="AK1204" s="2"/>
    </row>
    <row r="1205" spans="36:37" ht="12.75">
      <c r="AJ1205" s="2"/>
      <c r="AK1205" s="2"/>
    </row>
    <row r="1206" spans="36:37" ht="12.75">
      <c r="AJ1206" s="2"/>
      <c r="AK1206" s="2"/>
    </row>
    <row r="1207" spans="36:37" ht="12.75">
      <c r="AJ1207" s="2"/>
      <c r="AK1207" s="2"/>
    </row>
    <row r="1208" spans="36:37" ht="12.75">
      <c r="AJ1208" s="2"/>
      <c r="AK1208" s="2"/>
    </row>
    <row r="1209" spans="36:37" ht="12.75">
      <c r="AJ1209" s="2"/>
      <c r="AK1209" s="2"/>
    </row>
    <row r="1210" spans="36:37" ht="12.75">
      <c r="AJ1210" s="2"/>
      <c r="AK1210" s="2"/>
    </row>
    <row r="1211" spans="36:37" ht="12.75">
      <c r="AJ1211" s="2"/>
      <c r="AK1211" s="2"/>
    </row>
    <row r="1212" spans="36:37" ht="12.75">
      <c r="AJ1212" s="2"/>
      <c r="AK1212" s="2"/>
    </row>
    <row r="1213" spans="36:37" ht="12.75">
      <c r="AJ1213" s="2"/>
      <c r="AK1213" s="2"/>
    </row>
    <row r="1214" spans="36:37" ht="12.75">
      <c r="AJ1214" s="2"/>
      <c r="AK1214" s="2"/>
    </row>
    <row r="1215" spans="36:37" ht="12.75">
      <c r="AJ1215" s="2"/>
      <c r="AK1215" s="2"/>
    </row>
    <row r="1216" spans="36:37" ht="12.75">
      <c r="AJ1216" s="2"/>
      <c r="AK1216" s="2"/>
    </row>
    <row r="1217" spans="36:37" ht="12.75">
      <c r="AJ1217" s="2"/>
      <c r="AK1217" s="2"/>
    </row>
    <row r="1218" spans="36:37" ht="12.75">
      <c r="AJ1218" s="2"/>
      <c r="AK1218" s="2"/>
    </row>
    <row r="1219" spans="36:37" ht="12.75">
      <c r="AJ1219" s="2"/>
      <c r="AK1219" s="2"/>
    </row>
    <row r="1220" spans="36:37" ht="12.75">
      <c r="AJ1220" s="2"/>
      <c r="AK1220" s="2"/>
    </row>
    <row r="1221" spans="36:37" ht="12.75">
      <c r="AJ1221" s="2"/>
      <c r="AK1221" s="2"/>
    </row>
    <row r="1222" spans="36:37" ht="12.75">
      <c r="AJ1222" s="2"/>
      <c r="AK1222" s="2"/>
    </row>
    <row r="1223" spans="36:37" ht="12.75">
      <c r="AJ1223" s="2"/>
      <c r="AK1223" s="2"/>
    </row>
    <row r="1224" spans="36:37" ht="12.75">
      <c r="AJ1224" s="2"/>
      <c r="AK1224" s="2"/>
    </row>
    <row r="1225" spans="36:37" ht="12.75">
      <c r="AJ1225" s="2"/>
      <c r="AK1225" s="2"/>
    </row>
    <row r="1226" spans="36:37" ht="12.75">
      <c r="AJ1226" s="2"/>
      <c r="AK1226" s="2"/>
    </row>
    <row r="1227" spans="36:37" ht="12.75">
      <c r="AJ1227" s="2"/>
      <c r="AK1227" s="2"/>
    </row>
    <row r="1228" spans="36:37" ht="12.75">
      <c r="AJ1228" s="2"/>
      <c r="AK1228" s="2"/>
    </row>
    <row r="1229" spans="36:37" ht="12.75">
      <c r="AJ1229" s="2"/>
      <c r="AK1229" s="2"/>
    </row>
    <row r="1230" spans="36:37" ht="12.75">
      <c r="AJ1230" s="2"/>
      <c r="AK1230" s="2"/>
    </row>
    <row r="1231" spans="36:37" ht="12.75">
      <c r="AJ1231" s="2"/>
      <c r="AK1231" s="2"/>
    </row>
    <row r="1232" spans="36:37" ht="12.75">
      <c r="AJ1232" s="2"/>
      <c r="AK1232" s="2"/>
    </row>
    <row r="1233" spans="36:37" ht="12.75">
      <c r="AJ1233" s="2"/>
      <c r="AK1233" s="2"/>
    </row>
    <row r="1234" spans="36:37" ht="12.75">
      <c r="AJ1234" s="2"/>
      <c r="AK1234" s="2"/>
    </row>
    <row r="1235" spans="36:37" ht="12.75">
      <c r="AJ1235" s="2"/>
      <c r="AK1235" s="2"/>
    </row>
    <row r="1236" spans="36:37" ht="12.75">
      <c r="AJ1236" s="2"/>
      <c r="AK1236" s="2"/>
    </row>
    <row r="1237" spans="36:37" ht="12.75">
      <c r="AJ1237" s="2"/>
      <c r="AK1237" s="2"/>
    </row>
    <row r="1238" spans="36:37" ht="12.75">
      <c r="AJ1238" s="2"/>
      <c r="AK1238" s="2"/>
    </row>
    <row r="1239" spans="36:37" ht="12.75">
      <c r="AJ1239" s="2"/>
      <c r="AK1239" s="2"/>
    </row>
    <row r="1240" spans="36:37" ht="12.75">
      <c r="AJ1240" s="2"/>
      <c r="AK1240" s="2"/>
    </row>
    <row r="1241" spans="36:37" ht="12.75">
      <c r="AJ1241" s="2"/>
      <c r="AK1241" s="2"/>
    </row>
    <row r="1242" spans="36:37" ht="12.75">
      <c r="AJ1242" s="2"/>
      <c r="AK1242" s="2"/>
    </row>
    <row r="1243" spans="36:37" ht="12.75">
      <c r="AJ1243" s="2"/>
      <c r="AK1243" s="2"/>
    </row>
    <row r="1244" spans="36:37" ht="12.75">
      <c r="AJ1244" s="2"/>
      <c r="AK1244" s="2"/>
    </row>
    <row r="1245" spans="36:37" ht="12.75">
      <c r="AJ1245" s="2"/>
      <c r="AK1245" s="2"/>
    </row>
    <row r="1246" spans="36:37" ht="12.75">
      <c r="AJ1246" s="2"/>
      <c r="AK1246" s="2"/>
    </row>
    <row r="1247" spans="36:37" ht="12.75">
      <c r="AJ1247" s="2"/>
      <c r="AK1247" s="2"/>
    </row>
    <row r="1248" spans="36:37" ht="12.75">
      <c r="AJ1248" s="2"/>
      <c r="AK1248" s="2"/>
    </row>
    <row r="1249" spans="36:37" ht="12.75">
      <c r="AJ1249" s="2"/>
      <c r="AK1249" s="2"/>
    </row>
    <row r="1250" spans="36:37" ht="12.75">
      <c r="AJ1250" s="2"/>
      <c r="AK1250" s="2"/>
    </row>
    <row r="1251" spans="36:37" ht="12.75">
      <c r="AJ1251" s="2"/>
      <c r="AK1251" s="2"/>
    </row>
    <row r="1252" spans="36:37" ht="12.75">
      <c r="AJ1252" s="2"/>
      <c r="AK1252" s="2"/>
    </row>
    <row r="1253" spans="36:37" ht="12.75">
      <c r="AJ1253" s="2"/>
      <c r="AK1253" s="2"/>
    </row>
    <row r="1254" spans="36:37" ht="12.75">
      <c r="AJ1254" s="2"/>
      <c r="AK1254" s="2"/>
    </row>
    <row r="1255" spans="36:37" ht="12.75">
      <c r="AJ1255" s="2"/>
      <c r="AK1255" s="2"/>
    </row>
    <row r="1256" spans="36:37" ht="12.75">
      <c r="AJ1256" s="2"/>
      <c r="AK1256" s="2"/>
    </row>
    <row r="1257" spans="36:37" ht="12.75">
      <c r="AJ1257" s="2"/>
      <c r="AK1257" s="2"/>
    </row>
    <row r="1258" spans="36:37" ht="12.75">
      <c r="AJ1258" s="2"/>
      <c r="AK1258" s="2"/>
    </row>
    <row r="1259" spans="36:37" ht="12.75">
      <c r="AJ1259" s="2"/>
      <c r="AK1259" s="2"/>
    </row>
    <row r="1260" spans="36:37" ht="12.75">
      <c r="AJ1260" s="2"/>
      <c r="AK1260" s="2"/>
    </row>
    <row r="1261" spans="36:37" ht="12.75">
      <c r="AJ1261" s="2"/>
      <c r="AK1261" s="2"/>
    </row>
    <row r="1262" spans="36:37" ht="12.75">
      <c r="AJ1262" s="2"/>
      <c r="AK1262" s="2"/>
    </row>
    <row r="1263" spans="36:37" ht="12.75">
      <c r="AJ1263" s="2"/>
      <c r="AK1263" s="2"/>
    </row>
    <row r="1264" spans="36:37" ht="12.75">
      <c r="AJ1264" s="2"/>
      <c r="AK1264" s="2"/>
    </row>
    <row r="1265" spans="36:37" ht="12.75">
      <c r="AJ1265" s="2"/>
      <c r="AK1265" s="2"/>
    </row>
    <row r="1266" spans="36:37" ht="12.75">
      <c r="AJ1266" s="2"/>
      <c r="AK1266" s="2"/>
    </row>
    <row r="1267" spans="36:37" ht="12.75">
      <c r="AJ1267" s="2"/>
      <c r="AK1267" s="2"/>
    </row>
    <row r="1268" spans="36:37" ht="12.75">
      <c r="AJ1268" s="2"/>
      <c r="AK1268" s="2"/>
    </row>
    <row r="1269" spans="36:37" ht="12.75">
      <c r="AJ1269" s="2"/>
      <c r="AK1269" s="2"/>
    </row>
    <row r="1270" spans="36:37" ht="12.75">
      <c r="AJ1270" s="2"/>
      <c r="AK1270" s="2"/>
    </row>
    <row r="1271" spans="36:37" ht="12.75">
      <c r="AJ1271" s="2"/>
      <c r="AK1271" s="2"/>
    </row>
    <row r="1272" spans="36:37" ht="12.75">
      <c r="AJ1272" s="2"/>
      <c r="AK1272" s="2"/>
    </row>
    <row r="1273" spans="36:37" ht="12.75">
      <c r="AJ1273" s="2"/>
      <c r="AK1273" s="2"/>
    </row>
    <row r="1274" spans="36:37" ht="12.75">
      <c r="AJ1274" s="2"/>
      <c r="AK1274" s="2"/>
    </row>
    <row r="1275" spans="36:37" ht="12.75">
      <c r="AJ1275" s="2"/>
      <c r="AK1275" s="2"/>
    </row>
    <row r="1276" spans="36:37" ht="12.75">
      <c r="AJ1276" s="2"/>
      <c r="AK1276" s="2"/>
    </row>
    <row r="1277" spans="36:37" ht="12.75">
      <c r="AJ1277" s="2"/>
      <c r="AK1277" s="2"/>
    </row>
    <row r="1278" spans="36:37" ht="12.75">
      <c r="AJ1278" s="2"/>
      <c r="AK1278" s="2"/>
    </row>
    <row r="1279" spans="36:37" ht="12.75">
      <c r="AJ1279" s="2"/>
      <c r="AK1279" s="2"/>
    </row>
    <row r="1280" spans="36:37" ht="12.75">
      <c r="AJ1280" s="2"/>
      <c r="AK1280" s="2"/>
    </row>
    <row r="1281" spans="36:37" ht="12.75">
      <c r="AJ1281" s="2"/>
      <c r="AK1281" s="2"/>
    </row>
    <row r="1282" spans="36:37" ht="12.75">
      <c r="AJ1282" s="2"/>
      <c r="AK1282" s="2"/>
    </row>
    <row r="1283" spans="36:37" ht="12.75">
      <c r="AJ1283" s="2"/>
      <c r="AK1283" s="2"/>
    </row>
    <row r="1284" spans="36:37" ht="12.75">
      <c r="AJ1284" s="2"/>
      <c r="AK1284" s="2"/>
    </row>
    <row r="1285" spans="36:37" ht="12.75">
      <c r="AJ1285" s="2"/>
      <c r="AK1285" s="2"/>
    </row>
    <row r="1286" spans="36:37" ht="12.75">
      <c r="AJ1286" s="2"/>
      <c r="AK1286" s="2"/>
    </row>
    <row r="1287" spans="36:37" ht="12.75">
      <c r="AJ1287" s="2"/>
      <c r="AK1287" s="2"/>
    </row>
    <row r="1288" spans="36:37" ht="12.75">
      <c r="AJ1288" s="2"/>
      <c r="AK1288" s="2"/>
    </row>
    <row r="1289" spans="36:37" ht="12.75">
      <c r="AJ1289" s="2"/>
      <c r="AK1289" s="2"/>
    </row>
    <row r="1290" spans="36:37" ht="12.75">
      <c r="AJ1290" s="2"/>
      <c r="AK1290" s="2"/>
    </row>
    <row r="1291" spans="36:37" ht="12.75">
      <c r="AJ1291" s="2"/>
      <c r="AK1291" s="2"/>
    </row>
    <row r="1292" spans="36:37" ht="12.75">
      <c r="AJ1292" s="2"/>
      <c r="AK1292" s="2"/>
    </row>
    <row r="1293" spans="36:37" ht="12.75">
      <c r="AJ1293" s="2"/>
      <c r="AK1293" s="2"/>
    </row>
    <row r="1294" spans="36:37" ht="12.75">
      <c r="AJ1294" s="2"/>
      <c r="AK1294" s="2"/>
    </row>
    <row r="1295" spans="36:37" ht="12.75">
      <c r="AJ1295" s="2"/>
      <c r="AK1295" s="2"/>
    </row>
    <row r="1296" spans="36:37" ht="12.75">
      <c r="AJ1296" s="2"/>
      <c r="AK1296" s="2"/>
    </row>
    <row r="1297" spans="36:37" ht="12.75">
      <c r="AJ1297" s="2"/>
      <c r="AK1297" s="2"/>
    </row>
    <row r="1298" spans="36:37" ht="12.75">
      <c r="AJ1298" s="2"/>
      <c r="AK1298" s="2"/>
    </row>
    <row r="1299" spans="36:37" ht="12.75">
      <c r="AJ1299" s="2"/>
      <c r="AK1299" s="2"/>
    </row>
    <row r="1300" spans="36:37" ht="12.75">
      <c r="AJ1300" s="2"/>
      <c r="AK1300" s="2"/>
    </row>
    <row r="1301" spans="36:37" ht="12.75">
      <c r="AJ1301" s="2"/>
      <c r="AK1301" s="2"/>
    </row>
    <row r="1302" spans="36:37" ht="12.75">
      <c r="AJ1302" s="2"/>
      <c r="AK1302" s="2"/>
    </row>
    <row r="1303" spans="36:37" ht="12.75">
      <c r="AJ1303" s="2"/>
      <c r="AK1303" s="2"/>
    </row>
    <row r="1304" spans="36:37" ht="12.75">
      <c r="AJ1304" s="2"/>
      <c r="AK1304" s="2"/>
    </row>
    <row r="1305" spans="36:37" ht="12.75">
      <c r="AJ1305" s="2"/>
      <c r="AK1305" s="2"/>
    </row>
    <row r="1306" spans="36:37" ht="12.75">
      <c r="AJ1306" s="2"/>
      <c r="AK1306" s="2"/>
    </row>
    <row r="1307" spans="36:37" ht="12.75">
      <c r="AJ1307" s="2"/>
      <c r="AK1307" s="2"/>
    </row>
    <row r="1308" spans="36:37" ht="12.75">
      <c r="AJ1308" s="2"/>
      <c r="AK1308" s="2"/>
    </row>
    <row r="1309" spans="36:37" ht="12.75">
      <c r="AJ1309" s="2"/>
      <c r="AK1309" s="2"/>
    </row>
    <row r="1310" spans="36:37" ht="12.75">
      <c r="AJ1310" s="2"/>
      <c r="AK1310" s="2"/>
    </row>
    <row r="1311" spans="36:37" ht="12.75">
      <c r="AJ1311" s="2"/>
      <c r="AK1311" s="2"/>
    </row>
    <row r="1312" spans="36:37" ht="12.75">
      <c r="AJ1312" s="2"/>
      <c r="AK1312" s="2"/>
    </row>
    <row r="1313" spans="36:37" ht="12.75">
      <c r="AJ1313" s="2"/>
      <c r="AK1313" s="2"/>
    </row>
    <row r="1314" spans="36:37" ht="12.75">
      <c r="AJ1314" s="2"/>
      <c r="AK1314" s="2"/>
    </row>
    <row r="1315" spans="36:37" ht="12.75">
      <c r="AJ1315" s="2"/>
      <c r="AK1315" s="2"/>
    </row>
    <row r="1316" spans="36:37" ht="12.75">
      <c r="AJ1316" s="2"/>
      <c r="AK1316" s="2"/>
    </row>
    <row r="1317" spans="36:37" ht="12.75">
      <c r="AJ1317" s="2"/>
      <c r="AK1317" s="2"/>
    </row>
    <row r="1318" spans="36:37" ht="12.75">
      <c r="AJ1318" s="2"/>
      <c r="AK1318" s="2"/>
    </row>
    <row r="1319" spans="36:37" ht="12.75">
      <c r="AJ1319" s="2"/>
      <c r="AK1319" s="2"/>
    </row>
    <row r="1320" spans="36:37" ht="12.75">
      <c r="AJ1320" s="2"/>
      <c r="AK1320" s="2"/>
    </row>
    <row r="1321" spans="36:37" ht="12.75">
      <c r="AJ1321" s="2"/>
      <c r="AK1321" s="2"/>
    </row>
    <row r="1322" spans="36:37" ht="12.75">
      <c r="AJ1322" s="2"/>
      <c r="AK1322" s="2"/>
    </row>
    <row r="1323" spans="36:37" ht="12.75">
      <c r="AJ1323" s="2"/>
      <c r="AK1323" s="2"/>
    </row>
    <row r="1324" spans="36:37" ht="12.75">
      <c r="AJ1324" s="2"/>
      <c r="AK1324" s="2"/>
    </row>
    <row r="1325" spans="36:37" ht="12.75">
      <c r="AJ1325" s="2"/>
      <c r="AK1325" s="2"/>
    </row>
    <row r="1326" spans="36:37" ht="12.75">
      <c r="AJ1326" s="2"/>
      <c r="AK1326" s="2"/>
    </row>
    <row r="1327" spans="36:37" ht="12.75">
      <c r="AJ1327" s="2"/>
      <c r="AK1327" s="2"/>
    </row>
    <row r="1328" spans="36:37" ht="12.75">
      <c r="AJ1328" s="2"/>
      <c r="AK1328" s="2"/>
    </row>
    <row r="1329" spans="36:37" ht="12.75">
      <c r="AJ1329" s="2"/>
      <c r="AK1329" s="2"/>
    </row>
    <row r="1330" spans="36:37" ht="12.75">
      <c r="AJ1330" s="2"/>
      <c r="AK1330" s="2"/>
    </row>
    <row r="1331" spans="36:37" ht="12.75">
      <c r="AJ1331" s="2"/>
      <c r="AK1331" s="2"/>
    </row>
    <row r="1332" spans="36:37" ht="12.75">
      <c r="AJ1332" s="2"/>
      <c r="AK1332" s="2"/>
    </row>
    <row r="1333" spans="36:37" ht="12.75">
      <c r="AJ1333" s="2"/>
      <c r="AK1333" s="2"/>
    </row>
    <row r="1334" spans="36:37" ht="12.75">
      <c r="AJ1334" s="2"/>
      <c r="AK1334" s="2"/>
    </row>
    <row r="1335" spans="36:37" ht="12.75">
      <c r="AJ1335" s="2"/>
      <c r="AK1335" s="2"/>
    </row>
    <row r="1336" spans="36:37" ht="12.75">
      <c r="AJ1336" s="2"/>
      <c r="AK1336" s="2"/>
    </row>
    <row r="1337" spans="36:37" ht="12.75">
      <c r="AJ1337" s="2"/>
      <c r="AK1337" s="2"/>
    </row>
    <row r="1338" spans="36:37" ht="12.75">
      <c r="AJ1338" s="2"/>
      <c r="AK1338" s="2"/>
    </row>
    <row r="1339" spans="36:37" ht="12.75">
      <c r="AJ1339" s="2"/>
      <c r="AK1339" s="2"/>
    </row>
    <row r="1340" spans="36:37" ht="12.75">
      <c r="AJ1340" s="2"/>
      <c r="AK1340" s="2"/>
    </row>
    <row r="1341" spans="36:37" ht="12.75">
      <c r="AJ1341" s="2"/>
      <c r="AK1341" s="2"/>
    </row>
    <row r="1342" spans="36:37" ht="12.75">
      <c r="AJ1342" s="2"/>
      <c r="AK1342" s="2"/>
    </row>
    <row r="1343" spans="36:37" ht="12.75">
      <c r="AJ1343" s="2"/>
      <c r="AK1343" s="2"/>
    </row>
    <row r="1344" spans="36:37" ht="12.75">
      <c r="AJ1344" s="2"/>
      <c r="AK1344" s="2"/>
    </row>
    <row r="1345" spans="36:37" ht="12.75">
      <c r="AJ1345" s="2"/>
      <c r="AK1345" s="2"/>
    </row>
    <row r="1346" spans="36:37" ht="12.75">
      <c r="AJ1346" s="2"/>
      <c r="AK1346" s="2"/>
    </row>
    <row r="1347" spans="36:37" ht="12.75">
      <c r="AJ1347" s="2"/>
      <c r="AK1347" s="2"/>
    </row>
    <row r="1348" spans="36:37" ht="12.75">
      <c r="AJ1348" s="2"/>
      <c r="AK1348" s="2"/>
    </row>
    <row r="1349" spans="36:37" ht="12.75">
      <c r="AJ1349" s="2"/>
      <c r="AK1349" s="2"/>
    </row>
    <row r="1350" spans="36:37" ht="12.75">
      <c r="AJ1350" s="2"/>
      <c r="AK1350" s="2"/>
    </row>
    <row r="1351" spans="36:37" ht="12.75">
      <c r="AJ1351" s="2"/>
      <c r="AK1351" s="2"/>
    </row>
    <row r="1352" spans="36:37" ht="12.75">
      <c r="AJ1352" s="2"/>
      <c r="AK1352" s="2"/>
    </row>
    <row r="1353" spans="36:37" ht="12.75">
      <c r="AJ1353" s="2"/>
      <c r="AK1353" s="2"/>
    </row>
    <row r="1354" spans="36:37" ht="12.75">
      <c r="AJ1354" s="2"/>
      <c r="AK1354" s="2"/>
    </row>
    <row r="1355" spans="36:37" ht="12.75">
      <c r="AJ1355" s="2"/>
      <c r="AK1355" s="2"/>
    </row>
    <row r="1356" spans="36:37" ht="12.75">
      <c r="AJ1356" s="2"/>
      <c r="AK1356" s="2"/>
    </row>
    <row r="1357" spans="36:37" ht="12.75">
      <c r="AJ1357" s="2"/>
      <c r="AK1357" s="2"/>
    </row>
    <row r="1358" spans="36:37" ht="12.75">
      <c r="AJ1358" s="2"/>
      <c r="AK1358" s="2"/>
    </row>
    <row r="1359" spans="36:37" ht="12.75">
      <c r="AJ1359" s="2"/>
      <c r="AK1359" s="2"/>
    </row>
    <row r="1360" spans="36:37" ht="12.75">
      <c r="AJ1360" s="2"/>
      <c r="AK1360" s="2"/>
    </row>
    <row r="1361" spans="36:37" ht="12.75">
      <c r="AJ1361" s="2"/>
      <c r="AK1361" s="2"/>
    </row>
    <row r="1362" spans="36:37" ht="12.75">
      <c r="AJ1362" s="2"/>
      <c r="AK1362" s="2"/>
    </row>
    <row r="1363" spans="36:37" ht="12.75">
      <c r="AJ1363" s="2"/>
      <c r="AK1363" s="2"/>
    </row>
    <row r="1364" spans="36:37" ht="12.75">
      <c r="AJ1364" s="2"/>
      <c r="AK1364" s="2"/>
    </row>
    <row r="1365" spans="36:37" ht="12.75">
      <c r="AJ1365" s="2"/>
      <c r="AK1365" s="2"/>
    </row>
    <row r="1366" spans="36:37" ht="12.75">
      <c r="AJ1366" s="2"/>
      <c r="AK1366" s="2"/>
    </row>
    <row r="1367" spans="36:37" ht="12.75">
      <c r="AJ1367" s="2"/>
      <c r="AK1367" s="2"/>
    </row>
    <row r="1368" spans="36:37" ht="12.75">
      <c r="AJ1368" s="2"/>
      <c r="AK1368" s="2"/>
    </row>
    <row r="1369" spans="36:37" ht="12.75">
      <c r="AJ1369" s="2"/>
      <c r="AK1369" s="2"/>
    </row>
    <row r="1370" spans="36:37" ht="12.75">
      <c r="AJ1370" s="2"/>
      <c r="AK1370" s="2"/>
    </row>
    <row r="1371" spans="36:37" ht="12.75">
      <c r="AJ1371" s="2"/>
      <c r="AK1371" s="2"/>
    </row>
    <row r="1372" spans="36:37" ht="12.75">
      <c r="AJ1372" s="2"/>
      <c r="AK1372" s="2"/>
    </row>
    <row r="1373" spans="36:37" ht="12.75">
      <c r="AJ1373" s="2"/>
      <c r="AK1373" s="2"/>
    </row>
    <row r="1374" spans="36:37" ht="12.75">
      <c r="AJ1374" s="2"/>
      <c r="AK1374" s="2"/>
    </row>
    <row r="1375" spans="36:37" ht="12.75">
      <c r="AJ1375" s="2"/>
      <c r="AK1375" s="2"/>
    </row>
    <row r="1376" spans="36:37" ht="12.75">
      <c r="AJ1376" s="2"/>
      <c r="AK1376" s="2"/>
    </row>
    <row r="1377" spans="36:37" ht="12.75">
      <c r="AJ1377" s="2"/>
      <c r="AK1377" s="2"/>
    </row>
    <row r="1378" spans="36:37" ht="12.75">
      <c r="AJ1378" s="2"/>
      <c r="AK1378" s="2"/>
    </row>
    <row r="1379" spans="36:37" ht="12.75">
      <c r="AJ1379" s="2"/>
      <c r="AK1379" s="2"/>
    </row>
    <row r="1380" spans="36:37" ht="12.75">
      <c r="AJ1380" s="2"/>
      <c r="AK1380" s="2"/>
    </row>
    <row r="1381" spans="36:37" ht="12.75">
      <c r="AJ1381" s="2"/>
      <c r="AK1381" s="2"/>
    </row>
    <row r="1382" spans="36:37" ht="12.75">
      <c r="AJ1382" s="2"/>
      <c r="AK1382" s="2"/>
    </row>
    <row r="1383" spans="36:37" ht="12.75">
      <c r="AJ1383" s="2"/>
      <c r="AK1383" s="2"/>
    </row>
    <row r="1384" spans="36:37" ht="12.75">
      <c r="AJ1384" s="2"/>
      <c r="AK1384" s="2"/>
    </row>
    <row r="1385" spans="36:37" ht="12.75">
      <c r="AJ1385" s="2"/>
      <c r="AK1385" s="2"/>
    </row>
    <row r="1386" spans="36:37" ht="12.75">
      <c r="AJ1386" s="2"/>
      <c r="AK1386" s="2"/>
    </row>
    <row r="1387" spans="36:37" ht="12.75">
      <c r="AJ1387" s="2"/>
      <c r="AK1387" s="2"/>
    </row>
    <row r="1388" spans="36:37" ht="12.75">
      <c r="AJ1388" s="2"/>
      <c r="AK1388" s="2"/>
    </row>
    <row r="1389" spans="36:37" ht="12.75">
      <c r="AJ1389" s="2"/>
      <c r="AK1389" s="2"/>
    </row>
    <row r="1390" spans="36:37" ht="12.75">
      <c r="AJ1390" s="2"/>
      <c r="AK1390" s="2"/>
    </row>
    <row r="1391" spans="36:37" ht="12.75">
      <c r="AJ1391" s="2"/>
      <c r="AK1391" s="2"/>
    </row>
    <row r="1392" spans="36:37" ht="12.75">
      <c r="AJ1392" s="2"/>
      <c r="AK1392" s="2"/>
    </row>
    <row r="1393" spans="36:37" ht="12.75">
      <c r="AJ1393" s="2"/>
      <c r="AK1393" s="2"/>
    </row>
    <row r="1394" spans="36:37" ht="12.75">
      <c r="AJ1394" s="2"/>
      <c r="AK1394" s="2"/>
    </row>
    <row r="1395" spans="36:37" ht="12.75">
      <c r="AJ1395" s="2"/>
      <c r="AK1395" s="2"/>
    </row>
    <row r="1396" spans="36:37" ht="12.75">
      <c r="AJ1396" s="2"/>
      <c r="AK1396" s="2"/>
    </row>
    <row r="1397" spans="36:37" ht="12.75">
      <c r="AJ1397" s="2"/>
      <c r="AK1397" s="2"/>
    </row>
    <row r="1398" spans="36:37" ht="12.75">
      <c r="AJ1398" s="2"/>
      <c r="AK1398" s="2"/>
    </row>
    <row r="1399" spans="36:37" ht="12.75">
      <c r="AJ1399" s="2"/>
      <c r="AK1399" s="2"/>
    </row>
    <row r="1400" spans="36:37" ht="12.75">
      <c r="AJ1400" s="2"/>
      <c r="AK1400" s="2"/>
    </row>
    <row r="1401" spans="36:37" ht="12.75">
      <c r="AJ1401" s="2"/>
      <c r="AK1401" s="2"/>
    </row>
    <row r="1402" spans="36:37" ht="12.75">
      <c r="AJ1402" s="2"/>
      <c r="AK1402" s="2"/>
    </row>
    <row r="1403" spans="36:37" ht="12.75">
      <c r="AJ1403" s="2"/>
      <c r="AK1403" s="2"/>
    </row>
    <row r="1404" spans="36:37" ht="12.75">
      <c r="AJ1404" s="2"/>
      <c r="AK1404" s="2"/>
    </row>
    <row r="1405" spans="36:37" ht="12.75">
      <c r="AJ1405" s="2"/>
      <c r="AK1405" s="2"/>
    </row>
    <row r="1406" spans="36:37" ht="12.75">
      <c r="AJ1406" s="2"/>
      <c r="AK1406" s="2"/>
    </row>
    <row r="1407" spans="36:37" ht="12.75">
      <c r="AJ1407" s="2"/>
      <c r="AK1407" s="2"/>
    </row>
    <row r="1408" spans="36:37" ht="12.75">
      <c r="AJ1408" s="2"/>
      <c r="AK1408" s="2"/>
    </row>
    <row r="1409" spans="36:37" ht="12.75">
      <c r="AJ1409" s="2"/>
      <c r="AK1409" s="2"/>
    </row>
    <row r="1410" spans="36:37" ht="12.75">
      <c r="AJ1410" s="2"/>
      <c r="AK1410" s="2"/>
    </row>
    <row r="1411" spans="36:37" ht="12.75">
      <c r="AJ1411" s="2"/>
      <c r="AK1411" s="2"/>
    </row>
    <row r="1412" spans="36:37" ht="12.75">
      <c r="AJ1412" s="2"/>
      <c r="AK1412" s="2"/>
    </row>
    <row r="1413" spans="36:37" ht="12.75">
      <c r="AJ1413" s="2"/>
      <c r="AK1413" s="2"/>
    </row>
    <row r="1414" spans="36:37" ht="12.75">
      <c r="AJ1414" s="2"/>
      <c r="AK1414" s="2"/>
    </row>
    <row r="1415" spans="36:37" ht="12.75">
      <c r="AJ1415" s="2"/>
      <c r="AK1415" s="2"/>
    </row>
    <row r="1416" spans="36:37" ht="12.75">
      <c r="AJ1416" s="2"/>
      <c r="AK1416" s="2"/>
    </row>
    <row r="1417" spans="36:37" ht="12.75">
      <c r="AJ1417" s="2"/>
      <c r="AK1417" s="2"/>
    </row>
    <row r="1418" spans="36:37" ht="12.75">
      <c r="AJ1418" s="2"/>
      <c r="AK1418" s="2"/>
    </row>
    <row r="1419" spans="36:37" ht="12.75">
      <c r="AJ1419" s="2"/>
      <c r="AK1419" s="2"/>
    </row>
    <row r="1420" spans="36:37" ht="12.75">
      <c r="AJ1420" s="2"/>
      <c r="AK1420" s="2"/>
    </row>
    <row r="1421" spans="36:37" ht="12.75">
      <c r="AJ1421" s="2"/>
      <c r="AK1421" s="2"/>
    </row>
    <row r="1422" spans="36:37" ht="12.75">
      <c r="AJ1422" s="2"/>
      <c r="AK1422" s="2"/>
    </row>
    <row r="1423" spans="36:37" ht="12.75">
      <c r="AJ1423" s="2"/>
      <c r="AK1423" s="2"/>
    </row>
    <row r="1424" spans="36:37" ht="12.75">
      <c r="AJ1424" s="2"/>
      <c r="AK1424" s="2"/>
    </row>
    <row r="1425" spans="36:37" ht="12.75">
      <c r="AJ1425" s="2"/>
      <c r="AK1425" s="2"/>
    </row>
    <row r="1426" spans="36:37" ht="12.75">
      <c r="AJ1426" s="2"/>
      <c r="AK1426" s="2"/>
    </row>
    <row r="1427" spans="36:37" ht="12.75">
      <c r="AJ1427" s="2"/>
      <c r="AK1427" s="2"/>
    </row>
    <row r="1428" spans="36:37" ht="12.75">
      <c r="AJ1428" s="2"/>
      <c r="AK1428" s="2"/>
    </row>
    <row r="1429" spans="36:37" ht="12.75">
      <c r="AJ1429" s="2"/>
      <c r="AK1429" s="2"/>
    </row>
    <row r="1430" spans="36:37" ht="12.75">
      <c r="AJ1430" s="2"/>
      <c r="AK1430" s="2"/>
    </row>
    <row r="1431" spans="36:37" ht="12.75">
      <c r="AJ1431" s="2"/>
      <c r="AK1431" s="2"/>
    </row>
    <row r="1432" spans="36:37" ht="12.75">
      <c r="AJ1432" s="2"/>
      <c r="AK1432" s="2"/>
    </row>
    <row r="1433" spans="36:37" ht="12.75">
      <c r="AJ1433" s="2"/>
      <c r="AK1433" s="2"/>
    </row>
    <row r="1434" spans="36:37" ht="12.75">
      <c r="AJ1434" s="2"/>
      <c r="AK1434" s="2"/>
    </row>
    <row r="1435" spans="36:37" ht="12.75">
      <c r="AJ1435" s="2"/>
      <c r="AK1435" s="2"/>
    </row>
    <row r="1436" spans="36:37" ht="12.75">
      <c r="AJ1436" s="2"/>
      <c r="AK1436" s="2"/>
    </row>
    <row r="1437" spans="36:37" ht="12.75">
      <c r="AJ1437" s="2"/>
      <c r="AK1437" s="2"/>
    </row>
    <row r="1438" spans="36:37" ht="12.75">
      <c r="AJ1438" s="2"/>
      <c r="AK1438" s="2"/>
    </row>
    <row r="1439" spans="36:37" ht="12.75">
      <c r="AJ1439" s="2"/>
      <c r="AK1439" s="2"/>
    </row>
    <row r="1440" spans="36:37" ht="12.75">
      <c r="AJ1440" s="2"/>
      <c r="AK1440" s="2"/>
    </row>
    <row r="1441" spans="36:37" ht="12.75">
      <c r="AJ1441" s="2"/>
      <c r="AK1441" s="2"/>
    </row>
    <row r="1442" spans="36:37" ht="12.75">
      <c r="AJ1442" s="2"/>
      <c r="AK1442" s="2"/>
    </row>
    <row r="1443" spans="36:37" ht="12.75">
      <c r="AJ1443" s="2"/>
      <c r="AK1443" s="2"/>
    </row>
    <row r="1444" spans="36:37" ht="12.75">
      <c r="AJ1444" s="2"/>
      <c r="AK1444" s="2"/>
    </row>
    <row r="1445" spans="36:37" ht="12.75">
      <c r="AJ1445" s="2"/>
      <c r="AK1445" s="2"/>
    </row>
    <row r="1446" spans="36:37" ht="12.75">
      <c r="AJ1446" s="2"/>
      <c r="AK1446" s="2"/>
    </row>
    <row r="1447" spans="36:37" ht="12.75">
      <c r="AJ1447" s="2"/>
      <c r="AK1447" s="2"/>
    </row>
    <row r="1448" spans="36:37" ht="12.75">
      <c r="AJ1448" s="2"/>
      <c r="AK1448" s="2"/>
    </row>
    <row r="1449" spans="36:37" ht="12.75">
      <c r="AJ1449" s="2"/>
      <c r="AK1449" s="2"/>
    </row>
    <row r="1450" spans="36:37" ht="12.75">
      <c r="AJ1450" s="2"/>
      <c r="AK1450" s="2"/>
    </row>
    <row r="1451" spans="36:37" ht="12.75">
      <c r="AJ1451" s="2"/>
      <c r="AK1451" s="2"/>
    </row>
    <row r="1452" spans="36:37" ht="12.75">
      <c r="AJ1452" s="2"/>
      <c r="AK1452" s="2"/>
    </row>
    <row r="1453" spans="36:37" ht="12.75">
      <c r="AJ1453" s="2"/>
      <c r="AK1453" s="2"/>
    </row>
    <row r="1454" spans="36:37" ht="12.75">
      <c r="AJ1454" s="2"/>
      <c r="AK1454" s="2"/>
    </row>
    <row r="1455" spans="36:37" ht="12.75">
      <c r="AJ1455" s="2"/>
      <c r="AK1455" s="2"/>
    </row>
    <row r="1456" spans="36:37" ht="12.75">
      <c r="AJ1456" s="2"/>
      <c r="AK1456" s="2"/>
    </row>
    <row r="1457" spans="36:37" ht="12.75">
      <c r="AJ1457" s="2"/>
      <c r="AK1457" s="2"/>
    </row>
    <row r="1458" spans="36:37" ht="12.75">
      <c r="AJ1458" s="2"/>
      <c r="AK1458" s="2"/>
    </row>
    <row r="1459" spans="36:37" ht="12.75">
      <c r="AJ1459" s="2"/>
      <c r="AK1459" s="2"/>
    </row>
    <row r="1460" spans="36:37" ht="12.75">
      <c r="AJ1460" s="2"/>
      <c r="AK1460" s="2"/>
    </row>
    <row r="1461" spans="36:37" ht="12.75">
      <c r="AJ1461" s="2"/>
      <c r="AK1461" s="2"/>
    </row>
    <row r="1462" spans="36:37" ht="12.75">
      <c r="AJ1462" s="2"/>
      <c r="AK1462" s="2"/>
    </row>
    <row r="1463" spans="36:37" ht="12.75">
      <c r="AJ1463" s="2"/>
      <c r="AK1463" s="2"/>
    </row>
    <row r="1464" spans="36:37" ht="12.75">
      <c r="AJ1464" s="2"/>
      <c r="AK1464" s="2"/>
    </row>
    <row r="1465" spans="36:37" ht="12.75">
      <c r="AJ1465" s="2"/>
      <c r="AK1465" s="2"/>
    </row>
    <row r="1466" spans="36:37" ht="12.75">
      <c r="AJ1466" s="2"/>
      <c r="AK1466" s="2"/>
    </row>
    <row r="1467" spans="36:37" ht="12.75">
      <c r="AJ1467" s="2"/>
      <c r="AK1467" s="2"/>
    </row>
    <row r="1468" spans="36:37" ht="12.75">
      <c r="AJ1468" s="2"/>
      <c r="AK1468" s="2"/>
    </row>
    <row r="1469" spans="36:37" ht="12.75">
      <c r="AJ1469" s="2"/>
      <c r="AK1469" s="2"/>
    </row>
    <row r="1470" spans="36:37" ht="12.75">
      <c r="AJ1470" s="2"/>
      <c r="AK1470" s="2"/>
    </row>
    <row r="1471" spans="36:37" ht="12.75">
      <c r="AJ1471" s="2"/>
      <c r="AK1471" s="2"/>
    </row>
    <row r="1472" spans="36:37" ht="12.75">
      <c r="AJ1472" s="2"/>
      <c r="AK1472" s="2"/>
    </row>
    <row r="1473" spans="36:37" ht="12.75">
      <c r="AJ1473" s="2"/>
      <c r="AK1473" s="2"/>
    </row>
    <row r="1474" spans="36:37" ht="12.75">
      <c r="AJ1474" s="2"/>
      <c r="AK1474" s="2"/>
    </row>
    <row r="1475" spans="36:37" ht="12.75">
      <c r="AJ1475" s="2"/>
      <c r="AK1475" s="2"/>
    </row>
    <row r="1476" spans="36:37" ht="12.75">
      <c r="AJ1476" s="2"/>
      <c r="AK1476" s="2"/>
    </row>
    <row r="1477" spans="36:37" ht="12.75">
      <c r="AJ1477" s="2"/>
      <c r="AK1477" s="2"/>
    </row>
    <row r="1478" spans="36:37" ht="12.75">
      <c r="AJ1478" s="2"/>
      <c r="AK1478" s="2"/>
    </row>
    <row r="1479" spans="36:37" ht="12.75">
      <c r="AJ1479" s="2"/>
      <c r="AK1479" s="2"/>
    </row>
    <row r="1480" spans="36:37" ht="12.75">
      <c r="AJ1480" s="2"/>
      <c r="AK1480" s="2"/>
    </row>
    <row r="1481" spans="36:37" ht="12.75">
      <c r="AJ1481" s="2"/>
      <c r="AK1481" s="2"/>
    </row>
    <row r="1482" spans="36:37" ht="12.75">
      <c r="AJ1482" s="2"/>
      <c r="AK1482" s="2"/>
    </row>
    <row r="1483" spans="36:37" ht="12.75">
      <c r="AJ1483" s="2"/>
      <c r="AK1483" s="2"/>
    </row>
    <row r="1484" spans="36:37" ht="12.75">
      <c r="AJ1484" s="2"/>
      <c r="AK1484" s="2"/>
    </row>
    <row r="1485" spans="36:37" ht="12.75">
      <c r="AJ1485" s="2"/>
      <c r="AK1485" s="2"/>
    </row>
    <row r="1486" spans="36:37" ht="12.75">
      <c r="AJ1486" s="2"/>
      <c r="AK1486" s="2"/>
    </row>
    <row r="1487" spans="36:37" ht="12.75">
      <c r="AJ1487" s="2"/>
      <c r="AK1487" s="2"/>
    </row>
    <row r="1488" spans="36:37" ht="12.75">
      <c r="AJ1488" s="2"/>
      <c r="AK1488" s="2"/>
    </row>
    <row r="1489" spans="36:37" ht="12.75">
      <c r="AJ1489" s="2"/>
      <c r="AK1489" s="2"/>
    </row>
    <row r="1490" spans="36:37" ht="12.75">
      <c r="AJ1490" s="2"/>
      <c r="AK1490" s="2"/>
    </row>
    <row r="1491" spans="36:37" ht="12.75">
      <c r="AJ1491" s="2"/>
      <c r="AK1491" s="2"/>
    </row>
    <row r="1492" spans="36:37" ht="12.75">
      <c r="AJ1492" s="2"/>
      <c r="AK1492" s="2"/>
    </row>
    <row r="1493" spans="36:37" ht="12.75">
      <c r="AJ1493" s="2"/>
      <c r="AK1493" s="2"/>
    </row>
    <row r="1494" spans="36:37" ht="12.75">
      <c r="AJ1494" s="2"/>
      <c r="AK1494" s="2"/>
    </row>
    <row r="1495" spans="36:37" ht="12.75">
      <c r="AJ1495" s="2"/>
      <c r="AK1495" s="2"/>
    </row>
    <row r="1496" spans="36:37" ht="12.75">
      <c r="AJ1496" s="2"/>
      <c r="AK1496" s="2"/>
    </row>
    <row r="1497" spans="36:37" ht="12.75">
      <c r="AJ1497" s="2"/>
      <c r="AK1497" s="2"/>
    </row>
    <row r="1498" spans="36:37" ht="12.75">
      <c r="AJ1498" s="2"/>
      <c r="AK1498" s="2"/>
    </row>
    <row r="1499" spans="36:37" ht="12.75">
      <c r="AJ1499" s="2"/>
      <c r="AK1499" s="2"/>
    </row>
    <row r="1500" spans="36:37" ht="12.75">
      <c r="AJ1500" s="2"/>
      <c r="AK1500" s="2"/>
    </row>
    <row r="1501" spans="36:37" ht="12.75">
      <c r="AJ1501" s="2"/>
      <c r="AK1501" s="2"/>
    </row>
    <row r="1502" spans="36:37" ht="12.75">
      <c r="AJ1502" s="2"/>
      <c r="AK1502" s="2"/>
    </row>
    <row r="1503" spans="36:37" ht="12.75">
      <c r="AJ1503" s="2"/>
      <c r="AK1503" s="2"/>
    </row>
    <row r="1504" spans="36:37" ht="12.75">
      <c r="AJ1504" s="2"/>
      <c r="AK1504" s="2"/>
    </row>
    <row r="1505" spans="36:37" ht="12.75">
      <c r="AJ1505" s="2"/>
      <c r="AK1505" s="2"/>
    </row>
    <row r="1506" spans="36:37" ht="12.75">
      <c r="AJ1506" s="2"/>
      <c r="AK1506" s="2"/>
    </row>
    <row r="1507" spans="36:37" ht="12.75">
      <c r="AJ1507" s="2"/>
      <c r="AK1507" s="2"/>
    </row>
    <row r="1508" spans="36:37" ht="12.75">
      <c r="AJ1508" s="2"/>
      <c r="AK1508" s="2"/>
    </row>
    <row r="1509" spans="36:37" ht="12.75">
      <c r="AJ1509" s="2"/>
      <c r="AK1509" s="2"/>
    </row>
    <row r="1510" spans="36:37" ht="12.75">
      <c r="AJ1510" s="2"/>
      <c r="AK1510" s="2"/>
    </row>
    <row r="1511" spans="36:37" ht="12.75">
      <c r="AJ1511" s="2"/>
      <c r="AK1511" s="2"/>
    </row>
    <row r="1512" spans="36:37" ht="12.75">
      <c r="AJ1512" s="2"/>
      <c r="AK1512" s="2"/>
    </row>
    <row r="1513" spans="36:37" ht="12.75">
      <c r="AJ1513" s="2"/>
      <c r="AK1513" s="2"/>
    </row>
    <row r="1514" spans="36:37" ht="12.75">
      <c r="AJ1514" s="2"/>
      <c r="AK1514" s="2"/>
    </row>
    <row r="1515" spans="36:37" ht="12.75">
      <c r="AJ1515" s="2"/>
      <c r="AK1515" s="2"/>
    </row>
    <row r="1516" spans="36:37" ht="12.75">
      <c r="AJ1516" s="2"/>
      <c r="AK1516" s="2"/>
    </row>
    <row r="1517" spans="36:37" ht="12.75">
      <c r="AJ1517" s="2"/>
      <c r="AK1517" s="2"/>
    </row>
    <row r="1518" spans="36:37" ht="12.75">
      <c r="AJ1518" s="2"/>
      <c r="AK1518" s="2"/>
    </row>
    <row r="1519" spans="36:37" ht="12.75">
      <c r="AJ1519" s="2"/>
      <c r="AK1519" s="2"/>
    </row>
    <row r="1520" spans="36:37" ht="12.75">
      <c r="AJ1520" s="2"/>
      <c r="AK1520" s="2"/>
    </row>
    <row r="1521" spans="36:37" ht="12.75">
      <c r="AJ1521" s="2"/>
      <c r="AK1521" s="2"/>
    </row>
    <row r="1522" spans="36:37" ht="12.75">
      <c r="AJ1522" s="2"/>
      <c r="AK1522" s="2"/>
    </row>
    <row r="1523" spans="36:37" ht="12.75">
      <c r="AJ1523" s="2"/>
      <c r="AK1523" s="2"/>
    </row>
    <row r="1524" spans="36:37" ht="12.75">
      <c r="AJ1524" s="2"/>
      <c r="AK1524" s="2"/>
    </row>
    <row r="1525" spans="36:37" ht="12.75">
      <c r="AJ1525" s="2"/>
      <c r="AK1525" s="2"/>
    </row>
    <row r="1526" spans="36:37" ht="12.75">
      <c r="AJ1526" s="2"/>
      <c r="AK1526" s="2"/>
    </row>
    <row r="1527" spans="36:37" ht="12.75">
      <c r="AJ1527" s="2"/>
      <c r="AK1527" s="2"/>
    </row>
    <row r="1528" spans="36:37" ht="12.75">
      <c r="AJ1528" s="2"/>
      <c r="AK1528" s="2"/>
    </row>
    <row r="1529" spans="36:37" ht="12.75">
      <c r="AJ1529" s="2"/>
      <c r="AK1529" s="2"/>
    </row>
    <row r="1530" spans="36:37" ht="12.75">
      <c r="AJ1530" s="2"/>
      <c r="AK1530" s="2"/>
    </row>
    <row r="1531" spans="36:37" ht="12.75">
      <c r="AJ1531" s="2"/>
      <c r="AK1531" s="2"/>
    </row>
    <row r="1532" spans="36:37" ht="12.75">
      <c r="AJ1532" s="2"/>
      <c r="AK1532" s="2"/>
    </row>
    <row r="1533" spans="36:37" ht="12.75">
      <c r="AJ1533" s="2"/>
      <c r="AK1533" s="2"/>
    </row>
    <row r="1534" spans="36:37" ht="12.75">
      <c r="AJ1534" s="2"/>
      <c r="AK1534" s="2"/>
    </row>
    <row r="1535" spans="36:37" ht="12.75">
      <c r="AJ1535" s="2"/>
      <c r="AK1535" s="2"/>
    </row>
    <row r="1536" spans="36:37" ht="12.75">
      <c r="AJ1536" s="2"/>
      <c r="AK1536" s="2"/>
    </row>
    <row r="1537" spans="36:37" ht="12.75">
      <c r="AJ1537" s="2"/>
      <c r="AK1537" s="2"/>
    </row>
    <row r="1538" spans="36:37" ht="12.75">
      <c r="AJ1538" s="2"/>
      <c r="AK1538" s="2"/>
    </row>
    <row r="1539" spans="36:37" ht="12.75">
      <c r="AJ1539" s="2"/>
      <c r="AK1539" s="2"/>
    </row>
    <row r="1540" spans="36:37" ht="12.75">
      <c r="AJ1540" s="2"/>
      <c r="AK1540" s="2"/>
    </row>
    <row r="1541" spans="36:37" ht="12.75">
      <c r="AJ1541" s="2"/>
      <c r="AK1541" s="2"/>
    </row>
    <row r="1542" spans="36:37" ht="12.75">
      <c r="AJ1542" s="2"/>
      <c r="AK1542" s="2"/>
    </row>
    <row r="1543" spans="36:37" ht="12.75">
      <c r="AJ1543" s="2"/>
      <c r="AK1543" s="2"/>
    </row>
    <row r="1544" spans="36:37" ht="12.75">
      <c r="AJ1544" s="2"/>
      <c r="AK1544" s="2"/>
    </row>
    <row r="1545" spans="36:37" ht="12.75">
      <c r="AJ1545" s="2"/>
      <c r="AK1545" s="2"/>
    </row>
    <row r="1546" spans="36:37" ht="12.75">
      <c r="AJ1546" s="2"/>
      <c r="AK1546" s="2"/>
    </row>
    <row r="1547" spans="36:37" ht="12.75">
      <c r="AJ1547" s="2"/>
      <c r="AK1547" s="2"/>
    </row>
    <row r="1548" spans="36:37" ht="12.75">
      <c r="AJ1548" s="2"/>
      <c r="AK1548" s="2"/>
    </row>
    <row r="1549" spans="36:37" ht="12.75">
      <c r="AJ1549" s="2"/>
      <c r="AK1549" s="2"/>
    </row>
    <row r="1550" spans="36:37" ht="12.75">
      <c r="AJ1550" s="2"/>
      <c r="AK1550" s="2"/>
    </row>
    <row r="1551" spans="36:37" ht="12.75">
      <c r="AJ1551" s="2"/>
      <c r="AK1551" s="2"/>
    </row>
    <row r="1552" spans="36:37" ht="12.75">
      <c r="AJ1552" s="2"/>
      <c r="AK1552" s="2"/>
    </row>
    <row r="1553" spans="36:37" ht="12.75">
      <c r="AJ1553" s="2"/>
      <c r="AK1553" s="2"/>
    </row>
    <row r="1554" spans="36:37" ht="12.75">
      <c r="AJ1554" s="2"/>
      <c r="AK1554" s="2"/>
    </row>
    <row r="1555" spans="36:37" ht="12.75">
      <c r="AJ1555" s="2"/>
      <c r="AK1555" s="2"/>
    </row>
    <row r="1556" spans="36:37" ht="12.75">
      <c r="AJ1556" s="2"/>
      <c r="AK1556" s="2"/>
    </row>
    <row r="1557" spans="36:37" ht="12.75">
      <c r="AJ1557" s="2"/>
      <c r="AK1557" s="2"/>
    </row>
    <row r="1558" spans="36:37" ht="12.75">
      <c r="AJ1558" s="2"/>
      <c r="AK1558" s="2"/>
    </row>
    <row r="1559" spans="36:37" ht="12.75">
      <c r="AJ1559" s="2"/>
      <c r="AK1559" s="2"/>
    </row>
    <row r="1560" spans="36:37" ht="12.75">
      <c r="AJ1560" s="2"/>
      <c r="AK1560" s="2"/>
    </row>
    <row r="1561" spans="36:37" ht="12.75">
      <c r="AJ1561" s="2"/>
      <c r="AK1561" s="2"/>
    </row>
    <row r="1562" spans="36:37" ht="12.75">
      <c r="AJ1562" s="2"/>
      <c r="AK1562" s="2"/>
    </row>
    <row r="1563" spans="36:37" ht="12.75">
      <c r="AJ1563" s="2"/>
      <c r="AK1563" s="2"/>
    </row>
    <row r="1564" spans="36:37" ht="12.75">
      <c r="AJ1564" s="2"/>
      <c r="AK1564" s="2"/>
    </row>
    <row r="1565" spans="36:37" ht="12.75">
      <c r="AJ1565" s="2"/>
      <c r="AK1565" s="2"/>
    </row>
    <row r="1566" spans="36:37" ht="12.75">
      <c r="AJ1566" s="2"/>
      <c r="AK1566" s="2"/>
    </row>
    <row r="1567" spans="36:37" ht="12.75">
      <c r="AJ1567" s="2"/>
      <c r="AK1567" s="2"/>
    </row>
    <row r="1568" spans="36:37" ht="12.75">
      <c r="AJ1568" s="2"/>
      <c r="AK1568" s="2"/>
    </row>
    <row r="1569" spans="36:37" ht="12.75">
      <c r="AJ1569" s="2"/>
      <c r="AK1569" s="2"/>
    </row>
    <row r="1570" spans="36:37" ht="12.75">
      <c r="AJ1570" s="2"/>
      <c r="AK1570" s="2"/>
    </row>
    <row r="1571" spans="36:37" ht="12.75">
      <c r="AJ1571" s="2"/>
      <c r="AK1571" s="2"/>
    </row>
    <row r="1572" spans="36:37" ht="12.75">
      <c r="AJ1572" s="2"/>
      <c r="AK1572" s="2"/>
    </row>
    <row r="1573" spans="36:37" ht="12.75">
      <c r="AJ1573" s="2"/>
      <c r="AK1573" s="2"/>
    </row>
    <row r="1574" spans="36:37" ht="12.75">
      <c r="AJ1574" s="2"/>
      <c r="AK1574" s="2"/>
    </row>
    <row r="1575" spans="36:37" ht="12.75">
      <c r="AJ1575" s="2"/>
      <c r="AK1575" s="2"/>
    </row>
    <row r="1576" spans="36:37" ht="12.75">
      <c r="AJ1576" s="2"/>
      <c r="AK1576" s="2"/>
    </row>
    <row r="1577" spans="36:37" ht="12.75">
      <c r="AJ1577" s="2"/>
      <c r="AK1577" s="2"/>
    </row>
    <row r="1578" spans="36:37" ht="12.75">
      <c r="AJ1578" s="2"/>
      <c r="AK1578" s="2"/>
    </row>
    <row r="1579" spans="36:37" ht="12.75">
      <c r="AJ1579" s="2"/>
      <c r="AK1579" s="2"/>
    </row>
    <row r="1580" spans="36:37" ht="12.75">
      <c r="AJ1580" s="2"/>
      <c r="AK1580" s="2"/>
    </row>
    <row r="1581" spans="36:37" ht="12.75">
      <c r="AJ1581" s="2"/>
      <c r="AK1581" s="2"/>
    </row>
    <row r="1582" spans="36:37" ht="12.75">
      <c r="AJ1582" s="2"/>
      <c r="AK1582" s="2"/>
    </row>
    <row r="1583" spans="36:37" ht="12.75">
      <c r="AJ1583" s="2"/>
      <c r="AK1583" s="2"/>
    </row>
    <row r="1584" spans="36:37" ht="12.75">
      <c r="AJ1584" s="2"/>
      <c r="AK1584" s="2"/>
    </row>
    <row r="1585" spans="36:37" ht="12.75">
      <c r="AJ1585" s="2"/>
      <c r="AK1585" s="2"/>
    </row>
    <row r="1586" spans="36:37" ht="12.75">
      <c r="AJ1586" s="2"/>
      <c r="AK1586" s="2"/>
    </row>
    <row r="1587" spans="36:37" ht="12.75">
      <c r="AJ1587" s="2"/>
      <c r="AK1587" s="2"/>
    </row>
    <row r="1588" spans="36:37" ht="12.75">
      <c r="AJ1588" s="2"/>
      <c r="AK1588" s="2"/>
    </row>
    <row r="1589" spans="36:37" ht="12.75">
      <c r="AJ1589" s="2"/>
      <c r="AK1589" s="2"/>
    </row>
    <row r="1590" spans="36:37" ht="12.75">
      <c r="AJ1590" s="2"/>
      <c r="AK1590" s="2"/>
    </row>
    <row r="1591" spans="36:37" ht="12.75">
      <c r="AJ1591" s="2"/>
      <c r="AK1591" s="2"/>
    </row>
    <row r="1592" spans="36:37" ht="12.75">
      <c r="AJ1592" s="2"/>
      <c r="AK1592" s="2"/>
    </row>
    <row r="1593" spans="36:37" ht="12.75">
      <c r="AJ1593" s="2"/>
      <c r="AK1593" s="2"/>
    </row>
    <row r="1594" spans="36:37" ht="12.75">
      <c r="AJ1594" s="2"/>
      <c r="AK1594" s="2"/>
    </row>
    <row r="1595" spans="36:37" ht="12.75">
      <c r="AJ1595" s="2"/>
      <c r="AK1595" s="2"/>
    </row>
    <row r="1596" spans="36:37" ht="12.75">
      <c r="AJ1596" s="2"/>
      <c r="AK1596" s="2"/>
    </row>
    <row r="1597" spans="36:37" ht="12.75">
      <c r="AJ1597" s="2"/>
      <c r="AK1597" s="2"/>
    </row>
    <row r="1598" spans="36:37" ht="12.75">
      <c r="AJ1598" s="2"/>
      <c r="AK1598" s="2"/>
    </row>
    <row r="1599" spans="36:37" ht="12.75">
      <c r="AJ1599" s="2"/>
      <c r="AK1599" s="2"/>
    </row>
    <row r="1600" spans="36:37" ht="12.75">
      <c r="AJ1600" s="2"/>
      <c r="AK1600" s="2"/>
    </row>
    <row r="1601" spans="36:37" ht="12.75">
      <c r="AJ1601" s="2"/>
      <c r="AK1601" s="2"/>
    </row>
    <row r="1602" spans="36:37" ht="12.75">
      <c r="AJ1602" s="2"/>
      <c r="AK1602" s="2"/>
    </row>
    <row r="1603" spans="36:37" ht="12.75">
      <c r="AJ1603" s="2"/>
      <c r="AK1603" s="2"/>
    </row>
    <row r="1604" spans="36:37" ht="12.75">
      <c r="AJ1604" s="2"/>
      <c r="AK1604" s="2"/>
    </row>
    <row r="1605" spans="36:37" ht="12.75">
      <c r="AJ1605" s="2"/>
      <c r="AK1605" s="2"/>
    </row>
    <row r="1606" spans="36:37" ht="12.75">
      <c r="AJ1606" s="2"/>
      <c r="AK1606" s="2"/>
    </row>
    <row r="1607" spans="36:37" ht="12.75">
      <c r="AJ1607" s="2"/>
      <c r="AK1607" s="2"/>
    </row>
    <row r="1608" spans="36:37" ht="12.75">
      <c r="AJ1608" s="2"/>
      <c r="AK1608" s="2"/>
    </row>
    <row r="1609" spans="36:37" ht="12.75">
      <c r="AJ1609" s="2"/>
      <c r="AK1609" s="2"/>
    </row>
    <row r="1610" spans="36:37" ht="12.75">
      <c r="AJ1610" s="2"/>
      <c r="AK1610" s="2"/>
    </row>
    <row r="1611" spans="36:37" ht="12.75">
      <c r="AJ1611" s="2"/>
      <c r="AK1611" s="2"/>
    </row>
    <row r="1612" spans="36:37" ht="12.75">
      <c r="AJ1612" s="2"/>
      <c r="AK1612" s="2"/>
    </row>
    <row r="1613" spans="36:37" ht="12.75">
      <c r="AJ1613" s="2"/>
      <c r="AK1613" s="2"/>
    </row>
    <row r="1614" spans="36:37" ht="12.75">
      <c r="AJ1614" s="2"/>
      <c r="AK1614" s="2"/>
    </row>
    <row r="1615" spans="36:37" ht="12.75">
      <c r="AJ1615" s="2"/>
      <c r="AK1615" s="2"/>
    </row>
    <row r="1616" spans="36:37" ht="12.75">
      <c r="AJ1616" s="2"/>
      <c r="AK1616" s="2"/>
    </row>
    <row r="1617" spans="36:37" ht="12.75">
      <c r="AJ1617" s="2"/>
      <c r="AK1617" s="2"/>
    </row>
    <row r="1618" spans="36:37" ht="12.75">
      <c r="AJ1618" s="2"/>
      <c r="AK1618" s="2"/>
    </row>
    <row r="1619" spans="36:37" ht="12.75">
      <c r="AJ1619" s="2"/>
      <c r="AK1619" s="2"/>
    </row>
    <row r="1620" spans="36:37" ht="12.75">
      <c r="AJ1620" s="2"/>
      <c r="AK1620" s="2"/>
    </row>
    <row r="1621" spans="36:37" ht="12.75">
      <c r="AJ1621" s="2"/>
      <c r="AK1621" s="2"/>
    </row>
    <row r="1622" spans="36:37" ht="12.75">
      <c r="AJ1622" s="2"/>
      <c r="AK1622" s="2"/>
    </row>
    <row r="1623" spans="36:37" ht="12.75">
      <c r="AJ1623" s="2"/>
      <c r="AK1623" s="2"/>
    </row>
    <row r="1624" spans="36:37" ht="12.75">
      <c r="AJ1624" s="2"/>
      <c r="AK1624" s="2"/>
    </row>
    <row r="1625" spans="36:37" ht="12.75">
      <c r="AJ1625" s="2"/>
      <c r="AK1625" s="2"/>
    </row>
    <row r="1626" spans="36:37" ht="12.75">
      <c r="AJ1626" s="2"/>
      <c r="AK1626" s="2"/>
    </row>
    <row r="1627" spans="36:37" ht="12.75">
      <c r="AJ1627" s="2"/>
      <c r="AK1627" s="2"/>
    </row>
    <row r="1628" spans="36:37" ht="12.75">
      <c r="AJ1628" s="2"/>
      <c r="AK1628" s="2"/>
    </row>
    <row r="1629" spans="36:37" ht="12.75">
      <c r="AJ1629" s="2"/>
      <c r="AK1629" s="2"/>
    </row>
    <row r="1630" spans="36:37" ht="12.75">
      <c r="AJ1630" s="2"/>
      <c r="AK1630" s="2"/>
    </row>
    <row r="1631" spans="36:37" ht="12.75">
      <c r="AJ1631" s="2"/>
      <c r="AK1631" s="2"/>
    </row>
    <row r="1632" spans="36:37" ht="12.75">
      <c r="AJ1632" s="2"/>
      <c r="AK1632" s="2"/>
    </row>
    <row r="1633" spans="36:37" ht="12.75">
      <c r="AJ1633" s="2"/>
      <c r="AK1633" s="2"/>
    </row>
    <row r="1634" spans="36:37" ht="12.75">
      <c r="AJ1634" s="2"/>
      <c r="AK1634" s="2"/>
    </row>
    <row r="1635" spans="36:37" ht="12.75">
      <c r="AJ1635" s="2"/>
      <c r="AK1635" s="2"/>
    </row>
    <row r="1636" spans="36:37" ht="12.75">
      <c r="AJ1636" s="2"/>
      <c r="AK1636" s="2"/>
    </row>
    <row r="1637" spans="36:37" ht="12.75">
      <c r="AJ1637" s="2"/>
      <c r="AK1637" s="2"/>
    </row>
    <row r="1638" spans="36:37" ht="12.75">
      <c r="AJ1638" s="2"/>
      <c r="AK1638" s="2"/>
    </row>
    <row r="1639" spans="36:37" ht="12.75">
      <c r="AJ1639" s="2"/>
      <c r="AK1639" s="2"/>
    </row>
    <row r="1640" spans="36:37" ht="12.75">
      <c r="AJ1640" s="2"/>
      <c r="AK1640" s="2"/>
    </row>
    <row r="1641" spans="36:37" ht="12.75">
      <c r="AJ1641" s="2"/>
      <c r="AK1641" s="2"/>
    </row>
    <row r="1642" spans="36:37" ht="12.75">
      <c r="AJ1642" s="2"/>
      <c r="AK1642" s="2"/>
    </row>
    <row r="1643" spans="36:37" ht="12.75">
      <c r="AJ1643" s="2"/>
      <c r="AK1643" s="2"/>
    </row>
    <row r="1644" spans="36:37" ht="12.75">
      <c r="AJ1644" s="2"/>
      <c r="AK1644" s="2"/>
    </row>
    <row r="1645" spans="36:37" ht="12.75">
      <c r="AJ1645" s="2"/>
      <c r="AK1645" s="2"/>
    </row>
    <row r="1646" spans="36:37" ht="12.75">
      <c r="AJ1646" s="2"/>
      <c r="AK1646" s="2"/>
    </row>
    <row r="1647" spans="36:37" ht="12.75">
      <c r="AJ1647" s="2"/>
      <c r="AK1647" s="2"/>
    </row>
    <row r="1648" spans="36:37" ht="12.75">
      <c r="AJ1648" s="2"/>
      <c r="AK1648" s="2"/>
    </row>
    <row r="1649" spans="36:37" ht="12.75">
      <c r="AJ1649" s="2"/>
      <c r="AK1649" s="2"/>
    </row>
    <row r="1650" spans="36:37" ht="12.75">
      <c r="AJ1650" s="2"/>
      <c r="AK1650" s="2"/>
    </row>
    <row r="1651" spans="36:37" ht="12.75">
      <c r="AJ1651" s="2"/>
      <c r="AK1651" s="2"/>
    </row>
    <row r="1652" spans="36:37" ht="12.75">
      <c r="AJ1652" s="2"/>
      <c r="AK1652" s="2"/>
    </row>
    <row r="1653" spans="36:37" ht="12.75">
      <c r="AJ1653" s="2"/>
      <c r="AK1653" s="2"/>
    </row>
    <row r="1654" spans="36:37" ht="12.75">
      <c r="AJ1654" s="2"/>
      <c r="AK1654" s="2"/>
    </row>
    <row r="1655" spans="36:37" ht="12.75">
      <c r="AJ1655" s="2"/>
      <c r="AK1655" s="2"/>
    </row>
    <row r="1656" spans="36:37" ht="12.75">
      <c r="AJ1656" s="2"/>
      <c r="AK1656" s="2"/>
    </row>
    <row r="1657" spans="36:37" ht="12.75">
      <c r="AJ1657" s="2"/>
      <c r="AK1657" s="2"/>
    </row>
    <row r="1658" spans="36:37" ht="12.75">
      <c r="AJ1658" s="2"/>
      <c r="AK1658" s="2"/>
    </row>
    <row r="1659" spans="36:37" ht="12.75">
      <c r="AJ1659" s="2"/>
      <c r="AK1659" s="2"/>
    </row>
    <row r="1660" spans="36:37" ht="12.75">
      <c r="AJ1660" s="2"/>
      <c r="AK1660" s="2"/>
    </row>
    <row r="1661" spans="36:37" ht="12.75">
      <c r="AJ1661" s="2"/>
      <c r="AK1661" s="2"/>
    </row>
    <row r="1662" spans="36:37" ht="12.75">
      <c r="AJ1662" s="2"/>
      <c r="AK1662" s="2"/>
    </row>
    <row r="1663" spans="36:37" ht="12.75">
      <c r="AJ1663" s="2"/>
      <c r="AK1663" s="2"/>
    </row>
    <row r="1664" spans="36:37" ht="12.75">
      <c r="AJ1664" s="2"/>
      <c r="AK1664" s="2"/>
    </row>
    <row r="1665" spans="36:37" ht="12.75">
      <c r="AJ1665" s="2"/>
      <c r="AK1665" s="2"/>
    </row>
    <row r="1666" spans="36:37" ht="12.75">
      <c r="AJ1666" s="2"/>
      <c r="AK1666" s="2"/>
    </row>
    <row r="1667" spans="36:37" ht="12.75">
      <c r="AJ1667" s="2"/>
      <c r="AK1667" s="2"/>
    </row>
    <row r="1668" spans="36:37" ht="12.75">
      <c r="AJ1668" s="2"/>
      <c r="AK1668" s="2"/>
    </row>
    <row r="1669" spans="36:37" ht="12.75">
      <c r="AJ1669" s="2"/>
      <c r="AK1669" s="2"/>
    </row>
    <row r="1670" spans="36:37" ht="12.75">
      <c r="AJ1670" s="2"/>
      <c r="AK1670" s="2"/>
    </row>
    <row r="1671" spans="36:37" ht="12.75">
      <c r="AJ1671" s="2"/>
      <c r="AK1671" s="2"/>
    </row>
    <row r="1672" spans="36:37" ht="12.75">
      <c r="AJ1672" s="2"/>
      <c r="AK1672" s="2"/>
    </row>
    <row r="1673" spans="36:37" ht="12.75">
      <c r="AJ1673" s="2"/>
      <c r="AK1673" s="2"/>
    </row>
    <row r="1674" spans="36:37" ht="12.75">
      <c r="AJ1674" s="2"/>
      <c r="AK1674" s="2"/>
    </row>
    <row r="1675" spans="36:37" ht="12.75">
      <c r="AJ1675" s="2"/>
      <c r="AK1675" s="2"/>
    </row>
    <row r="1676" spans="36:37" ht="12.75">
      <c r="AJ1676" s="2"/>
      <c r="AK1676" s="2"/>
    </row>
    <row r="1677" spans="36:37" ht="12.75">
      <c r="AJ1677" s="2"/>
      <c r="AK1677" s="2"/>
    </row>
    <row r="1678" spans="36:37" ht="12.75">
      <c r="AJ1678" s="2"/>
      <c r="AK1678" s="2"/>
    </row>
    <row r="1679" spans="36:37" ht="12.75">
      <c r="AJ1679" s="2"/>
      <c r="AK1679" s="2"/>
    </row>
    <row r="1680" spans="36:37" ht="12.75">
      <c r="AJ1680" s="2"/>
      <c r="AK1680" s="2"/>
    </row>
    <row r="1681" spans="36:37" ht="12.75">
      <c r="AJ1681" s="2"/>
      <c r="AK1681" s="2"/>
    </row>
    <row r="1682" spans="36:37" ht="12.75">
      <c r="AJ1682" s="2"/>
      <c r="AK1682" s="2"/>
    </row>
    <row r="1683" spans="36:37" ht="12.75">
      <c r="AJ1683" s="2"/>
      <c r="AK1683" s="2"/>
    </row>
    <row r="1684" spans="36:37" ht="12.75">
      <c r="AJ1684" s="2"/>
      <c r="AK1684" s="2"/>
    </row>
    <row r="1685" spans="36:37" ht="12.75">
      <c r="AJ1685" s="2"/>
      <c r="AK1685" s="2"/>
    </row>
    <row r="1686" spans="36:37" ht="12.75">
      <c r="AJ1686" s="2"/>
      <c r="AK1686" s="2"/>
    </row>
    <row r="1687" spans="36:37" ht="12.75">
      <c r="AJ1687" s="2"/>
      <c r="AK1687" s="2"/>
    </row>
    <row r="1688" spans="36:37" ht="12.75">
      <c r="AJ1688" s="2"/>
      <c r="AK1688" s="2"/>
    </row>
    <row r="1689" spans="36:37" ht="12.75">
      <c r="AJ1689" s="2"/>
      <c r="AK1689" s="2"/>
    </row>
    <row r="1690" spans="36:37" ht="12.75">
      <c r="AJ1690" s="2"/>
      <c r="AK1690" s="2"/>
    </row>
    <row r="1691" spans="36:37" ht="12.75">
      <c r="AJ1691" s="2"/>
      <c r="AK1691" s="2"/>
    </row>
    <row r="1692" spans="36:37" ht="12.75">
      <c r="AJ1692" s="2"/>
      <c r="AK1692" s="2"/>
    </row>
    <row r="1693" spans="36:37" ht="12.75">
      <c r="AJ1693" s="2"/>
      <c r="AK1693" s="2"/>
    </row>
    <row r="1694" spans="36:37" ht="12.75">
      <c r="AJ1694" s="2"/>
      <c r="AK1694" s="2"/>
    </row>
    <row r="1695" spans="36:37" ht="12.75">
      <c r="AJ1695" s="2"/>
      <c r="AK1695" s="2"/>
    </row>
    <row r="1696" spans="36:37" ht="12.75">
      <c r="AJ1696" s="2"/>
      <c r="AK1696" s="2"/>
    </row>
    <row r="1697" spans="36:37" ht="12.75">
      <c r="AJ1697" s="2"/>
      <c r="AK1697" s="2"/>
    </row>
    <row r="1698" spans="36:37" ht="12.75">
      <c r="AJ1698" s="2"/>
      <c r="AK1698" s="2"/>
    </row>
    <row r="1699" spans="36:37" ht="12.75">
      <c r="AJ1699" s="2"/>
      <c r="AK1699" s="2"/>
    </row>
    <row r="1700" spans="36:37" ht="12.75">
      <c r="AJ1700" s="2"/>
      <c r="AK1700" s="2"/>
    </row>
    <row r="1701" spans="36:37" ht="12.75">
      <c r="AJ1701" s="2"/>
      <c r="AK1701" s="2"/>
    </row>
    <row r="1702" spans="36:37" ht="12.75">
      <c r="AJ1702" s="2"/>
      <c r="AK1702" s="2"/>
    </row>
    <row r="1703" spans="36:37" ht="12.75">
      <c r="AJ1703" s="2"/>
      <c r="AK1703" s="2"/>
    </row>
    <row r="1704" spans="36:37" ht="12.75">
      <c r="AJ1704" s="2"/>
      <c r="AK1704" s="2"/>
    </row>
    <row r="1705" spans="36:37" ht="12.75">
      <c r="AJ1705" s="2"/>
      <c r="AK1705" s="2"/>
    </row>
    <row r="1706" spans="36:37" ht="12.75">
      <c r="AJ1706" s="2"/>
      <c r="AK1706" s="2"/>
    </row>
    <row r="1707" spans="36:37" ht="12.75">
      <c r="AJ1707" s="2"/>
      <c r="AK1707" s="2"/>
    </row>
    <row r="1708" spans="36:37" ht="12.75">
      <c r="AJ1708" s="2"/>
      <c r="AK1708" s="2"/>
    </row>
    <row r="1709" spans="36:37" ht="12.75">
      <c r="AJ1709" s="2"/>
      <c r="AK1709" s="2"/>
    </row>
    <row r="1710" spans="36:37" ht="12.75">
      <c r="AJ1710" s="2"/>
      <c r="AK1710" s="2"/>
    </row>
    <row r="1711" spans="36:37" ht="12.75">
      <c r="AJ1711" s="2"/>
      <c r="AK1711" s="2"/>
    </row>
    <row r="1712" spans="36:37" ht="12.75">
      <c r="AJ1712" s="2"/>
      <c r="AK1712" s="2"/>
    </row>
    <row r="1713" spans="36:37" ht="12.75">
      <c r="AJ1713" s="2"/>
      <c r="AK1713" s="2"/>
    </row>
    <row r="1714" spans="36:37" ht="12.75">
      <c r="AJ1714" s="2"/>
      <c r="AK1714" s="2"/>
    </row>
    <row r="1715" spans="36:37" ht="12.75">
      <c r="AJ1715" s="2"/>
      <c r="AK1715" s="2"/>
    </row>
    <row r="1716" spans="36:37" ht="12.75">
      <c r="AJ1716" s="2"/>
      <c r="AK1716" s="2"/>
    </row>
    <row r="1717" spans="36:37" ht="12.75">
      <c r="AJ1717" s="2"/>
      <c r="AK1717" s="2"/>
    </row>
    <row r="1718" spans="36:37" ht="12.75">
      <c r="AJ1718" s="2"/>
      <c r="AK1718" s="2"/>
    </row>
    <row r="1719" spans="36:37" ht="12.75">
      <c r="AJ1719" s="2"/>
      <c r="AK1719" s="2"/>
    </row>
    <row r="1720" spans="36:37" ht="12.75">
      <c r="AJ1720" s="2"/>
      <c r="AK1720" s="2"/>
    </row>
    <row r="1721" spans="36:37" ht="12.75">
      <c r="AJ1721" s="2"/>
      <c r="AK1721" s="2"/>
    </row>
    <row r="1722" spans="36:37" ht="12.75">
      <c r="AJ1722" s="2"/>
      <c r="AK1722" s="2"/>
    </row>
    <row r="1723" spans="36:37" ht="12.75">
      <c r="AJ1723" s="2"/>
      <c r="AK1723" s="2"/>
    </row>
    <row r="1724" spans="36:37" ht="12.75">
      <c r="AJ1724" s="2"/>
      <c r="AK1724" s="2"/>
    </row>
    <row r="1725" spans="36:37" ht="12.75">
      <c r="AJ1725" s="2"/>
      <c r="AK1725" s="2"/>
    </row>
    <row r="1726" spans="36:37" ht="12.75">
      <c r="AJ1726" s="2"/>
      <c r="AK1726" s="2"/>
    </row>
    <row r="1727" spans="36:37" ht="12.75">
      <c r="AJ1727" s="2"/>
      <c r="AK1727" s="2"/>
    </row>
    <row r="1728" spans="36:37" ht="12.75">
      <c r="AJ1728" s="2"/>
      <c r="AK1728" s="2"/>
    </row>
    <row r="1729" spans="36:37" ht="12.75">
      <c r="AJ1729" s="2"/>
      <c r="AK1729" s="2"/>
    </row>
    <row r="1730" spans="36:37" ht="12.75">
      <c r="AJ1730" s="2"/>
      <c r="AK1730" s="2"/>
    </row>
    <row r="1731" spans="36:37" ht="12.75">
      <c r="AJ1731" s="2"/>
      <c r="AK1731" s="2"/>
    </row>
    <row r="1732" ht="12.75">
      <c r="AJ1732" s="2"/>
    </row>
    <row r="1733" ht="12.75">
      <c r="AJ1733" s="2"/>
    </row>
    <row r="1734" ht="12.75">
      <c r="AJ1734" s="2"/>
    </row>
    <row r="1735" ht="12.75">
      <c r="AJ1735" s="2"/>
    </row>
    <row r="1736" ht="12.75">
      <c r="AJ1736" s="2"/>
    </row>
    <row r="1737" ht="12.75">
      <c r="AJ1737" s="2"/>
    </row>
    <row r="1738" ht="12.75">
      <c r="AJ1738" s="2"/>
    </row>
    <row r="1739" ht="12.75">
      <c r="AJ1739" s="2"/>
    </row>
    <row r="1740" ht="12.75">
      <c r="AJ1740" s="2"/>
    </row>
    <row r="1741" ht="12.75">
      <c r="AJ1741" s="2"/>
    </row>
    <row r="1742" ht="12.75">
      <c r="AJ1742" s="2"/>
    </row>
    <row r="1743" ht="12.75">
      <c r="AJ1743" s="2"/>
    </row>
    <row r="1744" ht="12.75">
      <c r="AJ1744" s="2"/>
    </row>
    <row r="1745" ht="12.75">
      <c r="AJ1745" s="2"/>
    </row>
    <row r="1746" ht="12.75">
      <c r="AJ1746" s="2"/>
    </row>
    <row r="1747" ht="12.75">
      <c r="AJ1747" s="2"/>
    </row>
    <row r="1748" ht="12.75">
      <c r="AJ1748" s="2"/>
    </row>
    <row r="1749" ht="12.75">
      <c r="AJ1749" s="2"/>
    </row>
    <row r="1750" ht="12.75">
      <c r="AJ1750" s="2"/>
    </row>
    <row r="1751" ht="12.75">
      <c r="AJ1751" s="2"/>
    </row>
    <row r="1752" ht="12.75">
      <c r="AJ1752" s="2"/>
    </row>
    <row r="1753" ht="12.75">
      <c r="AJ1753" s="2"/>
    </row>
    <row r="1754" ht="12.75">
      <c r="AJ1754" s="2"/>
    </row>
    <row r="1755" ht="12.75">
      <c r="AJ1755" s="2"/>
    </row>
    <row r="1756" ht="12.75">
      <c r="AJ1756" s="2"/>
    </row>
    <row r="1757" ht="12.75">
      <c r="AJ1757" s="2"/>
    </row>
    <row r="1758" ht="12.75">
      <c r="AJ1758" s="2"/>
    </row>
    <row r="1759" ht="12.75">
      <c r="AJ1759" s="2"/>
    </row>
    <row r="1760" ht="12.75">
      <c r="AJ1760" s="2"/>
    </row>
    <row r="1761" ht="12.75">
      <c r="AJ1761" s="2"/>
    </row>
    <row r="1762" ht="12.75">
      <c r="AJ1762" s="2"/>
    </row>
    <row r="1763" ht="12.75">
      <c r="AJ1763" s="2"/>
    </row>
    <row r="1764" ht="12.75">
      <c r="AJ1764" s="2"/>
    </row>
    <row r="1765" ht="12.75">
      <c r="AJ1765" s="2"/>
    </row>
    <row r="1766" ht="12.75">
      <c r="AJ1766" s="2"/>
    </row>
    <row r="1767" ht="12.75">
      <c r="AJ1767" s="2"/>
    </row>
    <row r="1768" ht="12.75">
      <c r="AJ1768" s="2"/>
    </row>
    <row r="1769" ht="12.75">
      <c r="AJ1769" s="2"/>
    </row>
    <row r="1770" ht="12.75">
      <c r="AJ1770" s="2"/>
    </row>
    <row r="1771" ht="12.75">
      <c r="AJ1771" s="2"/>
    </row>
    <row r="1772" ht="12.75">
      <c r="AJ1772" s="2"/>
    </row>
    <row r="1773" ht="12.75">
      <c r="AJ1773" s="2"/>
    </row>
    <row r="1774" ht="12.75">
      <c r="AJ1774" s="2"/>
    </row>
    <row r="1775" ht="12.75">
      <c r="AJ1775" s="2"/>
    </row>
    <row r="1776" ht="12.75">
      <c r="AJ1776" s="2"/>
    </row>
    <row r="1777" ht="12.75">
      <c r="AJ1777" s="2"/>
    </row>
    <row r="1778" ht="12.75">
      <c r="AJ1778" s="2"/>
    </row>
    <row r="1779" ht="12.75">
      <c r="AJ1779" s="2"/>
    </row>
    <row r="1780" ht="12.75">
      <c r="AJ1780" s="2"/>
    </row>
    <row r="1781" ht="12.75">
      <c r="AJ1781" s="2"/>
    </row>
    <row r="1782" ht="12.75">
      <c r="AJ1782" s="2"/>
    </row>
    <row r="1783" ht="12.75">
      <c r="AJ1783" s="2"/>
    </row>
    <row r="1784" ht="12.75">
      <c r="AJ1784" s="2"/>
    </row>
    <row r="1785" ht="12.75">
      <c r="AJ1785" s="2"/>
    </row>
    <row r="1786" ht="12.75">
      <c r="AJ1786" s="2"/>
    </row>
    <row r="1787" ht="12.75">
      <c r="AJ1787" s="2"/>
    </row>
    <row r="1788" ht="12.75">
      <c r="AJ1788" s="2"/>
    </row>
    <row r="1789" ht="12.75">
      <c r="AJ1789" s="2"/>
    </row>
    <row r="1790" ht="12.75">
      <c r="AJ1790" s="2"/>
    </row>
    <row r="1791" ht="12.75">
      <c r="AJ1791" s="2"/>
    </row>
    <row r="1792" ht="12.75">
      <c r="AJ1792" s="2"/>
    </row>
    <row r="1793" ht="12.75">
      <c r="AJ1793" s="2"/>
    </row>
    <row r="1794" ht="12.75">
      <c r="AJ1794" s="2"/>
    </row>
    <row r="1795" ht="12.75">
      <c r="AJ1795" s="2"/>
    </row>
    <row r="1796" ht="12.75">
      <c r="AJ1796" s="2"/>
    </row>
    <row r="1797" ht="12.75">
      <c r="AJ1797" s="2"/>
    </row>
    <row r="1798" ht="12.75">
      <c r="AJ1798" s="2"/>
    </row>
    <row r="1799" ht="12.75">
      <c r="AJ1799" s="2"/>
    </row>
    <row r="1800" ht="12.75">
      <c r="AJ1800" s="2"/>
    </row>
    <row r="1801" ht="12.75">
      <c r="AJ1801" s="2"/>
    </row>
    <row r="1802" ht="12.75">
      <c r="AJ1802" s="2"/>
    </row>
    <row r="1803" ht="12.75">
      <c r="AJ1803" s="2"/>
    </row>
    <row r="1804" ht="12.75">
      <c r="AJ1804" s="2"/>
    </row>
    <row r="1805" ht="12.75">
      <c r="AJ1805" s="2"/>
    </row>
    <row r="1806" ht="12.75">
      <c r="AJ1806" s="2"/>
    </row>
    <row r="1807" ht="12.75">
      <c r="AJ1807" s="2"/>
    </row>
    <row r="1808" ht="12.75">
      <c r="AJ1808" s="2"/>
    </row>
    <row r="1809" ht="12.75">
      <c r="AJ1809" s="2"/>
    </row>
    <row r="1810" ht="12.75">
      <c r="AJ1810" s="2"/>
    </row>
    <row r="1811" ht="12.75">
      <c r="AJ1811" s="2"/>
    </row>
    <row r="1812" ht="12.75">
      <c r="AJ1812" s="2"/>
    </row>
    <row r="1813" ht="12.75">
      <c r="AJ1813" s="2"/>
    </row>
    <row r="1814" ht="12.75">
      <c r="AJ1814" s="2"/>
    </row>
    <row r="1815" ht="12.75">
      <c r="AJ1815" s="2"/>
    </row>
    <row r="1816" ht="12.75">
      <c r="AJ1816" s="2"/>
    </row>
    <row r="1817" ht="12.75">
      <c r="AJ1817" s="2"/>
    </row>
    <row r="1818" ht="12.75">
      <c r="AJ1818" s="2"/>
    </row>
    <row r="1819" ht="12.75">
      <c r="AJ1819" s="2"/>
    </row>
    <row r="1820" ht="12.75">
      <c r="AJ1820" s="2"/>
    </row>
    <row r="1821" ht="12.75">
      <c r="AJ1821" s="2"/>
    </row>
    <row r="1822" ht="12.75">
      <c r="AJ1822" s="2"/>
    </row>
    <row r="1823" ht="12.75">
      <c r="AJ1823" s="2"/>
    </row>
    <row r="1824" ht="12.75">
      <c r="AJ1824" s="2"/>
    </row>
    <row r="1825" ht="12.75">
      <c r="AJ1825" s="2"/>
    </row>
    <row r="1826" ht="12.75">
      <c r="AJ1826" s="2"/>
    </row>
    <row r="1827" ht="12.75">
      <c r="AJ1827" s="2"/>
    </row>
    <row r="1828" ht="12.75">
      <c r="AJ1828" s="2"/>
    </row>
    <row r="1829" ht="12.75">
      <c r="AJ1829" s="2"/>
    </row>
    <row r="1830" ht="12.75">
      <c r="AJ1830" s="2"/>
    </row>
    <row r="1831" ht="12.75">
      <c r="AJ1831" s="2"/>
    </row>
    <row r="1832" ht="12.75">
      <c r="AJ1832" s="2"/>
    </row>
    <row r="1833" ht="12.75">
      <c r="AJ1833" s="2"/>
    </row>
    <row r="1834" ht="12.75">
      <c r="AJ1834" s="2"/>
    </row>
    <row r="1835" ht="12.75">
      <c r="AJ1835" s="2"/>
    </row>
    <row r="1836" ht="12.75">
      <c r="AJ1836" s="2"/>
    </row>
    <row r="1837" ht="12.75">
      <c r="AJ1837" s="2"/>
    </row>
    <row r="1838" ht="12.75">
      <c r="AJ1838" s="2"/>
    </row>
    <row r="1839" ht="12.75">
      <c r="AJ1839" s="2"/>
    </row>
    <row r="1840" ht="12.75">
      <c r="AJ1840" s="2"/>
    </row>
    <row r="1841" ht="12.75">
      <c r="AJ1841" s="2"/>
    </row>
    <row r="1842" ht="12.75">
      <c r="AJ1842" s="2"/>
    </row>
    <row r="1843" ht="12.75">
      <c r="AJ1843" s="2"/>
    </row>
    <row r="1844" ht="12.75">
      <c r="AJ1844" s="2"/>
    </row>
    <row r="1845" ht="12.75">
      <c r="AJ1845" s="2"/>
    </row>
    <row r="1846" ht="12.75">
      <c r="AJ1846" s="2"/>
    </row>
    <row r="1847" ht="12.75">
      <c r="AJ1847" s="2"/>
    </row>
    <row r="1848" ht="12.75">
      <c r="AJ1848" s="2"/>
    </row>
    <row r="1849" ht="12.75">
      <c r="AJ1849" s="2"/>
    </row>
    <row r="1850" ht="12.75">
      <c r="AJ1850" s="2"/>
    </row>
    <row r="1851" ht="12.75">
      <c r="AJ1851" s="2"/>
    </row>
    <row r="1852" ht="12.75">
      <c r="AJ1852" s="2"/>
    </row>
    <row r="1853" ht="12.75">
      <c r="AJ1853" s="2"/>
    </row>
    <row r="1854" ht="12.75">
      <c r="AJ1854" s="2"/>
    </row>
    <row r="1855" ht="12.75">
      <c r="AJ1855" s="2"/>
    </row>
    <row r="1856" ht="12.75">
      <c r="AJ1856" s="2"/>
    </row>
    <row r="1857" ht="12.75">
      <c r="AJ1857" s="2"/>
    </row>
    <row r="1858" ht="12.75">
      <c r="AJ1858" s="2"/>
    </row>
    <row r="1859" ht="12.75">
      <c r="AJ1859" s="2"/>
    </row>
    <row r="1860" ht="12.75">
      <c r="AJ1860" s="2"/>
    </row>
    <row r="1861" ht="12.75">
      <c r="AJ1861" s="2"/>
    </row>
    <row r="1862" ht="12.75">
      <c r="AJ1862" s="2"/>
    </row>
    <row r="1863" ht="12.75">
      <c r="AJ1863" s="2"/>
    </row>
    <row r="1864" ht="12.75">
      <c r="AJ1864" s="2"/>
    </row>
    <row r="1865" ht="12.75">
      <c r="AJ1865" s="2"/>
    </row>
    <row r="1866" ht="12.75">
      <c r="AJ1866" s="2"/>
    </row>
    <row r="1867" ht="12.75">
      <c r="AJ1867" s="2"/>
    </row>
    <row r="1868" ht="12.75">
      <c r="AJ1868" s="2"/>
    </row>
    <row r="1869" ht="12.75">
      <c r="AJ1869" s="2"/>
    </row>
    <row r="1870" ht="12.75">
      <c r="AJ1870" s="2"/>
    </row>
    <row r="1871" ht="12.75">
      <c r="AJ1871" s="2"/>
    </row>
    <row r="1872" ht="12.75">
      <c r="AJ1872" s="2"/>
    </row>
    <row r="1873" ht="12.75">
      <c r="AJ1873" s="2"/>
    </row>
    <row r="1874" ht="12.75">
      <c r="AJ1874" s="2"/>
    </row>
    <row r="1875" ht="12.75">
      <c r="AJ1875" s="2"/>
    </row>
    <row r="1876" ht="12.75">
      <c r="AJ1876" s="2"/>
    </row>
    <row r="1877" ht="12.75">
      <c r="AJ1877" s="2"/>
    </row>
    <row r="1878" ht="12.75">
      <c r="AJ1878" s="2"/>
    </row>
    <row r="1879" ht="12.75">
      <c r="AJ1879" s="2"/>
    </row>
    <row r="1880" ht="12.75">
      <c r="AJ1880" s="2"/>
    </row>
    <row r="1881" ht="12.75">
      <c r="AJ1881" s="2"/>
    </row>
    <row r="1882" ht="12.75">
      <c r="AJ1882" s="2"/>
    </row>
    <row r="1883" ht="12.75">
      <c r="AJ1883" s="2"/>
    </row>
    <row r="1884" ht="12.75">
      <c r="AJ1884" s="2"/>
    </row>
    <row r="1885" ht="12.75">
      <c r="AJ1885" s="2"/>
    </row>
    <row r="1886" ht="12.75">
      <c r="AJ1886" s="2"/>
    </row>
    <row r="1887" ht="12.75">
      <c r="AJ1887" s="2"/>
    </row>
    <row r="1888" ht="12.75">
      <c r="AJ1888" s="2"/>
    </row>
    <row r="1889" ht="12.75">
      <c r="AJ1889" s="2"/>
    </row>
    <row r="1890" ht="12.75">
      <c r="AJ1890" s="2"/>
    </row>
    <row r="1891" ht="12.75">
      <c r="AJ1891" s="2"/>
    </row>
    <row r="1892" ht="12.75">
      <c r="AJ1892" s="2"/>
    </row>
    <row r="1893" ht="12.75">
      <c r="AJ1893" s="2"/>
    </row>
    <row r="1894" ht="12.75">
      <c r="AJ1894" s="2"/>
    </row>
    <row r="1895" ht="12.75">
      <c r="AJ1895" s="2"/>
    </row>
    <row r="1896" ht="12.75">
      <c r="AJ1896" s="2"/>
    </row>
    <row r="1897" ht="12.75">
      <c r="AJ1897" s="2"/>
    </row>
    <row r="1898" ht="12.75">
      <c r="AJ1898" s="2"/>
    </row>
    <row r="1899" ht="12.75">
      <c r="AJ1899" s="2"/>
    </row>
    <row r="1900" ht="12.75">
      <c r="AJ1900" s="2"/>
    </row>
    <row r="1901" ht="12.75">
      <c r="AJ1901" s="2"/>
    </row>
    <row r="1902" ht="12.75">
      <c r="AJ1902" s="2"/>
    </row>
    <row r="1903" ht="12.75">
      <c r="AJ1903" s="2"/>
    </row>
    <row r="1904" ht="12.75">
      <c r="AJ1904" s="2"/>
    </row>
    <row r="1905" ht="12.75">
      <c r="AJ1905" s="2"/>
    </row>
    <row r="1906" ht="12.75">
      <c r="AJ1906" s="2"/>
    </row>
    <row r="1907" ht="12.75">
      <c r="AJ1907" s="2"/>
    </row>
    <row r="1908" ht="12.75">
      <c r="AJ1908" s="2"/>
    </row>
    <row r="1909" ht="12.75">
      <c r="AJ1909" s="2"/>
    </row>
    <row r="1910" ht="12.75">
      <c r="AJ1910" s="2"/>
    </row>
    <row r="1911" ht="12.75">
      <c r="AJ1911" s="2"/>
    </row>
    <row r="1912" ht="12.75">
      <c r="AJ1912" s="2"/>
    </row>
    <row r="1913" ht="12.75">
      <c r="AJ1913" s="2"/>
    </row>
    <row r="1914" ht="12.75">
      <c r="AJ1914" s="2"/>
    </row>
    <row r="1915" ht="12.75">
      <c r="AJ1915" s="2"/>
    </row>
    <row r="1916" ht="12.75">
      <c r="AJ1916" s="2"/>
    </row>
    <row r="1917" ht="12.75">
      <c r="AJ1917" s="2"/>
    </row>
    <row r="1918" ht="12.75">
      <c r="AJ1918" s="2"/>
    </row>
    <row r="1919" ht="12.75">
      <c r="AJ1919" s="2"/>
    </row>
    <row r="1920" ht="12.75">
      <c r="AJ1920" s="2"/>
    </row>
    <row r="1921" ht="12.75">
      <c r="AJ1921" s="2"/>
    </row>
    <row r="1922" ht="12.75">
      <c r="AJ1922" s="2"/>
    </row>
    <row r="1923" ht="12.75">
      <c r="AJ1923" s="2"/>
    </row>
    <row r="1924" ht="12.75">
      <c r="AJ1924" s="2"/>
    </row>
    <row r="1925" ht="12.75">
      <c r="AJ1925" s="2"/>
    </row>
    <row r="1926" ht="12.75">
      <c r="AJ1926" s="2"/>
    </row>
    <row r="1927" ht="12.75">
      <c r="AJ1927" s="2"/>
    </row>
    <row r="1928" ht="12.75">
      <c r="AJ1928" s="2"/>
    </row>
    <row r="1929" ht="12.75">
      <c r="AJ1929" s="2"/>
    </row>
    <row r="1930" ht="12.75">
      <c r="AJ1930" s="2"/>
    </row>
    <row r="1931" ht="12.75">
      <c r="AJ1931" s="2"/>
    </row>
    <row r="1932" ht="12.75">
      <c r="AJ1932" s="2"/>
    </row>
    <row r="1933" ht="12.75">
      <c r="AJ1933" s="2"/>
    </row>
    <row r="1934" ht="12.75">
      <c r="AJ1934" s="2"/>
    </row>
    <row r="1935" ht="12.75">
      <c r="AJ1935" s="2"/>
    </row>
    <row r="1936" ht="12.75">
      <c r="AJ1936" s="2"/>
    </row>
    <row r="1937" ht="12.75">
      <c r="AJ1937" s="2"/>
    </row>
    <row r="1938" ht="12.75">
      <c r="AJ1938" s="2"/>
    </row>
    <row r="1939" ht="12.75">
      <c r="AJ1939" s="2"/>
    </row>
    <row r="1940" ht="12.75">
      <c r="AJ1940" s="2"/>
    </row>
    <row r="1941" ht="12.75">
      <c r="AJ1941" s="2"/>
    </row>
    <row r="1942" ht="12.75">
      <c r="AJ1942" s="2"/>
    </row>
    <row r="1943" ht="12.75">
      <c r="AJ1943" s="2"/>
    </row>
    <row r="1944" ht="12.75">
      <c r="AJ1944" s="2"/>
    </row>
    <row r="1945" ht="12.75">
      <c r="AJ1945" s="2"/>
    </row>
    <row r="1946" ht="12.75">
      <c r="AJ1946" s="2"/>
    </row>
    <row r="1947" ht="12.75">
      <c r="AJ1947" s="2"/>
    </row>
    <row r="1948" ht="12.75">
      <c r="AJ1948" s="2"/>
    </row>
    <row r="1949" ht="12.75">
      <c r="AJ1949" s="2"/>
    </row>
    <row r="1950" ht="12.75">
      <c r="AJ1950" s="2"/>
    </row>
    <row r="1951" ht="12.75">
      <c r="AJ1951" s="2"/>
    </row>
    <row r="1952" ht="12.75">
      <c r="AJ1952" s="2"/>
    </row>
    <row r="1953" ht="12.75">
      <c r="AJ1953" s="2"/>
    </row>
    <row r="1954" ht="12.75">
      <c r="AJ1954" s="2"/>
    </row>
    <row r="1955" ht="12.75">
      <c r="AJ1955" s="2"/>
    </row>
    <row r="1956" ht="12.75">
      <c r="AJ1956" s="2"/>
    </row>
    <row r="1957" ht="12.75">
      <c r="AJ1957" s="2"/>
    </row>
    <row r="1958" ht="12.75">
      <c r="AJ1958" s="2"/>
    </row>
    <row r="1959" ht="12.75">
      <c r="AJ1959" s="2"/>
    </row>
    <row r="1960" ht="12.75">
      <c r="AJ1960" s="2"/>
    </row>
    <row r="1961" ht="12.75">
      <c r="AJ1961" s="2"/>
    </row>
    <row r="1962" ht="12.75">
      <c r="AJ1962" s="2"/>
    </row>
    <row r="1963" ht="12.75">
      <c r="AJ1963" s="2"/>
    </row>
    <row r="1964" ht="12.75">
      <c r="AJ1964" s="2"/>
    </row>
    <row r="1965" ht="12.75">
      <c r="AJ1965" s="2"/>
    </row>
    <row r="1966" ht="12.75">
      <c r="AJ1966" s="2"/>
    </row>
    <row r="1967" ht="12.75">
      <c r="AJ1967" s="2"/>
    </row>
    <row r="1968" ht="12.75">
      <c r="AJ1968" s="2"/>
    </row>
    <row r="1969" ht="12.75">
      <c r="AJ1969" s="2"/>
    </row>
    <row r="1970" ht="12.75">
      <c r="AJ1970" s="2"/>
    </row>
    <row r="1971" ht="12.75">
      <c r="AJ1971" s="2"/>
    </row>
    <row r="1972" ht="12.75">
      <c r="AJ1972" s="2"/>
    </row>
    <row r="1973" ht="12.75">
      <c r="AJ1973" s="2"/>
    </row>
    <row r="1974" ht="12.75">
      <c r="AJ1974" s="2"/>
    </row>
    <row r="1975" ht="12.75">
      <c r="AJ1975" s="2"/>
    </row>
    <row r="1976" ht="12.75">
      <c r="AJ1976" s="2"/>
    </row>
    <row r="1977" ht="12.75">
      <c r="AJ1977" s="2"/>
    </row>
    <row r="1978" ht="12.75">
      <c r="AJ1978" s="2"/>
    </row>
    <row r="1979" ht="12.75">
      <c r="AJ1979" s="2"/>
    </row>
    <row r="1980" ht="12.75">
      <c r="AJ1980" s="2"/>
    </row>
    <row r="1981" ht="12.75">
      <c r="AJ1981" s="2"/>
    </row>
    <row r="1982" ht="12.75">
      <c r="AJ1982" s="2"/>
    </row>
    <row r="1983" ht="12.75">
      <c r="AJ1983" s="2"/>
    </row>
    <row r="1984" ht="12.75">
      <c r="AJ1984" s="2"/>
    </row>
    <row r="1985" ht="12.75">
      <c r="AJ1985" s="2"/>
    </row>
    <row r="1986" ht="12.75">
      <c r="AJ1986" s="2"/>
    </row>
    <row r="1987" ht="12.75">
      <c r="AJ1987" s="2"/>
    </row>
    <row r="1988" ht="12.75">
      <c r="AJ1988" s="2"/>
    </row>
    <row r="1989" ht="12.75">
      <c r="AJ1989" s="2"/>
    </row>
    <row r="1990" ht="12.75">
      <c r="AJ1990" s="2"/>
    </row>
    <row r="1991" ht="12.75">
      <c r="AJ1991" s="2"/>
    </row>
    <row r="1992" ht="12.75">
      <c r="AJ1992" s="2"/>
    </row>
    <row r="1993" ht="12.75">
      <c r="AJ1993" s="2"/>
    </row>
    <row r="1994" ht="12.75">
      <c r="AJ1994" s="2"/>
    </row>
    <row r="1995" ht="12.75">
      <c r="AJ1995" s="2"/>
    </row>
    <row r="1996" ht="12.75">
      <c r="AJ1996" s="2"/>
    </row>
    <row r="1997" ht="12.75">
      <c r="AJ1997" s="2"/>
    </row>
    <row r="1998" ht="12.75">
      <c r="AJ1998" s="2"/>
    </row>
    <row r="1999" ht="12.75">
      <c r="AJ1999" s="2"/>
    </row>
    <row r="2000" ht="12.75">
      <c r="AJ2000" s="2"/>
    </row>
    <row r="2001" ht="12.75">
      <c r="AJ2001" s="2"/>
    </row>
    <row r="2002" ht="12.75">
      <c r="AJ2002" s="2"/>
    </row>
    <row r="2003" ht="12.75">
      <c r="AJ2003" s="2"/>
    </row>
    <row r="2004" ht="12.75">
      <c r="AJ2004" s="2"/>
    </row>
    <row r="2005" ht="12.75">
      <c r="AJ2005" s="2"/>
    </row>
    <row r="2006" ht="12.75">
      <c r="AJ2006" s="2"/>
    </row>
    <row r="2007" ht="12.75">
      <c r="AJ2007" s="2"/>
    </row>
    <row r="2008" ht="12.75">
      <c r="AJ2008" s="2"/>
    </row>
    <row r="2009" ht="12.75">
      <c r="AJ2009" s="2"/>
    </row>
    <row r="2010" ht="12.75">
      <c r="AJ2010" s="2"/>
    </row>
    <row r="2011" ht="12.75">
      <c r="AJ2011" s="2"/>
    </row>
    <row r="2012" ht="12.75">
      <c r="AJ2012" s="2"/>
    </row>
    <row r="2013" ht="12.75">
      <c r="AJ2013" s="2"/>
    </row>
    <row r="2014" ht="12.75">
      <c r="AJ2014" s="2"/>
    </row>
    <row r="2015" ht="12.75">
      <c r="AJ2015" s="2"/>
    </row>
    <row r="2016" ht="12.75">
      <c r="AJ2016" s="2"/>
    </row>
    <row r="2017" ht="12.75">
      <c r="AJ2017" s="2"/>
    </row>
    <row r="2018" ht="12.75">
      <c r="AJ2018" s="2"/>
    </row>
    <row r="2019" ht="12.75">
      <c r="AJ2019" s="2"/>
    </row>
    <row r="2020" ht="12.75">
      <c r="AJ2020" s="2"/>
    </row>
    <row r="2021" ht="12.75">
      <c r="AJ2021" s="2"/>
    </row>
    <row r="2022" ht="12.75">
      <c r="AJ2022" s="2"/>
    </row>
    <row r="2023" ht="12.75">
      <c r="AJ2023" s="2"/>
    </row>
    <row r="2024" ht="12.75">
      <c r="AJ2024" s="2"/>
    </row>
    <row r="2025" ht="12.75">
      <c r="AJ2025" s="2"/>
    </row>
    <row r="2026" ht="12.75">
      <c r="AJ2026" s="2"/>
    </row>
    <row r="2027" ht="12.75">
      <c r="AJ2027" s="2"/>
    </row>
    <row r="2028" ht="12.75">
      <c r="AJ2028" s="2"/>
    </row>
    <row r="2029" ht="12.75">
      <c r="AJ2029" s="2"/>
    </row>
    <row r="2030" ht="12.75">
      <c r="AJ2030" s="2"/>
    </row>
    <row r="2031" ht="12.75">
      <c r="AJ2031" s="2"/>
    </row>
    <row r="2032" ht="12.75">
      <c r="AJ2032" s="2"/>
    </row>
    <row r="2033" ht="12.75">
      <c r="AJ2033" s="2"/>
    </row>
    <row r="2034" ht="12.75">
      <c r="AJ2034" s="2"/>
    </row>
    <row r="2035" ht="12.75">
      <c r="AJ2035" s="2"/>
    </row>
    <row r="2036" ht="12.75">
      <c r="AJ2036" s="2"/>
    </row>
    <row r="2037" ht="12.75">
      <c r="AJ2037" s="2"/>
    </row>
    <row r="2038" ht="12.75">
      <c r="AJ2038" s="2"/>
    </row>
    <row r="2039" ht="12.75">
      <c r="AJ2039" s="2"/>
    </row>
    <row r="2040" ht="12.75">
      <c r="AJ2040" s="2"/>
    </row>
    <row r="2041" ht="12.75">
      <c r="AJ2041" s="2"/>
    </row>
    <row r="2042" ht="12.75">
      <c r="AJ2042" s="2"/>
    </row>
    <row r="2043" ht="12.75">
      <c r="AJ2043" s="2"/>
    </row>
    <row r="2044" ht="12.75">
      <c r="AJ2044" s="2"/>
    </row>
    <row r="2045" ht="12.75">
      <c r="AJ2045" s="2"/>
    </row>
    <row r="2046" ht="12.75">
      <c r="AJ2046" s="2"/>
    </row>
    <row r="2047" ht="12.75">
      <c r="AJ2047" s="2"/>
    </row>
    <row r="2048" ht="12.75">
      <c r="AJ2048" s="2"/>
    </row>
    <row r="2049" ht="12.75">
      <c r="AJ2049" s="2"/>
    </row>
    <row r="2050" ht="12.75">
      <c r="AJ2050" s="2"/>
    </row>
    <row r="2051" ht="12.75">
      <c r="AJ2051" s="2"/>
    </row>
    <row r="2052" ht="12.75">
      <c r="AJ2052" s="2"/>
    </row>
    <row r="2053" ht="12.75">
      <c r="AJ2053" s="2"/>
    </row>
    <row r="2054" ht="12.75">
      <c r="AJ2054" s="2"/>
    </row>
    <row r="2055" ht="12.75">
      <c r="AJ2055" s="2"/>
    </row>
    <row r="2056" ht="12.75">
      <c r="AJ2056" s="2"/>
    </row>
    <row r="2057" ht="12.75">
      <c r="AJ2057" s="2"/>
    </row>
    <row r="2058" ht="12.75">
      <c r="AJ2058" s="2"/>
    </row>
    <row r="2059" ht="12.75">
      <c r="AJ2059" s="2"/>
    </row>
    <row r="2060" ht="12.75">
      <c r="AJ2060" s="2"/>
    </row>
    <row r="2061" ht="12.75">
      <c r="AJ2061" s="2"/>
    </row>
    <row r="2062" ht="12.75">
      <c r="AJ2062" s="2"/>
    </row>
    <row r="2063" ht="12.75">
      <c r="AJ2063" s="2"/>
    </row>
    <row r="2064" ht="12.75">
      <c r="AJ2064" s="2"/>
    </row>
    <row r="2065" ht="12.75">
      <c r="AJ2065" s="2"/>
    </row>
    <row r="2066" ht="12.75">
      <c r="AJ2066" s="2"/>
    </row>
    <row r="2067" ht="12.75">
      <c r="AJ2067" s="2"/>
    </row>
    <row r="2068" ht="12.75">
      <c r="AJ2068" s="2"/>
    </row>
    <row r="2069" ht="12.75">
      <c r="AJ2069" s="2"/>
    </row>
    <row r="2070" ht="12.75">
      <c r="AJ2070" s="2"/>
    </row>
    <row r="2071" ht="12.75">
      <c r="AJ2071" s="2"/>
    </row>
    <row r="2072" ht="12.75">
      <c r="AJ2072" s="2"/>
    </row>
    <row r="2073" ht="12.75">
      <c r="AJ2073" s="2"/>
    </row>
    <row r="2074" ht="12.75">
      <c r="AJ2074" s="2"/>
    </row>
    <row r="2075" ht="12.75">
      <c r="AJ2075" s="2"/>
    </row>
    <row r="2076" ht="12.75">
      <c r="AJ2076" s="2"/>
    </row>
    <row r="2077" ht="12.75">
      <c r="AJ2077" s="2"/>
    </row>
    <row r="2078" ht="12.75">
      <c r="AJ2078" s="2"/>
    </row>
    <row r="2079" ht="12.75">
      <c r="AJ2079" s="2"/>
    </row>
    <row r="2080" ht="12.75">
      <c r="AJ2080" s="2"/>
    </row>
    <row r="2081" ht="12.75">
      <c r="AJ2081" s="2"/>
    </row>
    <row r="2082" ht="12.75">
      <c r="AJ2082" s="2"/>
    </row>
    <row r="2083" ht="12.75">
      <c r="AJ2083" s="2"/>
    </row>
    <row r="2084" ht="12.75">
      <c r="AJ2084" s="2"/>
    </row>
    <row r="2085" ht="12.75">
      <c r="AJ2085" s="2"/>
    </row>
    <row r="2086" ht="12.75">
      <c r="AJ2086" s="2"/>
    </row>
    <row r="2087" ht="12.75">
      <c r="AJ2087" s="2"/>
    </row>
    <row r="2088" ht="12.75">
      <c r="AJ2088" s="2"/>
    </row>
    <row r="2089" ht="12.75">
      <c r="AJ2089" s="2"/>
    </row>
    <row r="2090" ht="12.75">
      <c r="AJ2090" s="2"/>
    </row>
    <row r="2091" ht="12.75">
      <c r="AJ2091" s="2"/>
    </row>
    <row r="2092" ht="12.75">
      <c r="AJ2092" s="2"/>
    </row>
    <row r="2093" ht="12.75">
      <c r="AJ2093" s="2"/>
    </row>
    <row r="2094" ht="12.75">
      <c r="AJ2094" s="2"/>
    </row>
    <row r="2095" ht="12.75">
      <c r="AJ2095" s="2"/>
    </row>
    <row r="2096" ht="12.75">
      <c r="AJ2096" s="2"/>
    </row>
    <row r="2097" ht="12.75">
      <c r="AJ2097" s="2"/>
    </row>
    <row r="2098" ht="12.75">
      <c r="AJ2098" s="2"/>
    </row>
    <row r="2099" ht="12.75">
      <c r="AJ2099" s="2"/>
    </row>
    <row r="2100" ht="12.75">
      <c r="AJ2100" s="2"/>
    </row>
    <row r="2101" ht="12.75">
      <c r="AJ2101" s="2"/>
    </row>
    <row r="2102" ht="12.75">
      <c r="AJ2102" s="2"/>
    </row>
    <row r="2103" ht="12.75">
      <c r="AJ2103" s="2"/>
    </row>
    <row r="2104" ht="12.75">
      <c r="AJ2104" s="2"/>
    </row>
    <row r="2105" ht="12.75">
      <c r="AJ2105" s="2"/>
    </row>
    <row r="2106" ht="12.75">
      <c r="AJ2106" s="2"/>
    </row>
    <row r="2107" ht="12.75">
      <c r="AJ2107" s="2"/>
    </row>
    <row r="2108" ht="12.75">
      <c r="AJ2108" s="2"/>
    </row>
    <row r="2109" ht="12.75">
      <c r="AJ2109" s="2"/>
    </row>
    <row r="2110" ht="12.75">
      <c r="AJ2110" s="2"/>
    </row>
    <row r="2111" ht="12.75">
      <c r="AJ2111" s="2"/>
    </row>
    <row r="2112" ht="12.75">
      <c r="AJ2112" s="2"/>
    </row>
    <row r="2113" ht="12.75">
      <c r="AJ2113" s="2"/>
    </row>
    <row r="2114" ht="12.75">
      <c r="AJ2114" s="2"/>
    </row>
    <row r="2115" ht="12.75">
      <c r="AJ2115" s="2"/>
    </row>
    <row r="2116" ht="12.75">
      <c r="AJ2116" s="2"/>
    </row>
    <row r="2117" ht="12.75">
      <c r="AJ2117" s="2"/>
    </row>
    <row r="2118" ht="12.75">
      <c r="AJ2118" s="2"/>
    </row>
    <row r="2119" ht="12.75">
      <c r="AJ2119" s="2"/>
    </row>
    <row r="2120" ht="12.75">
      <c r="AJ2120" s="2"/>
    </row>
    <row r="2121" ht="12.75">
      <c r="AJ2121" s="2"/>
    </row>
    <row r="2122" ht="12.75">
      <c r="AJ2122" s="2"/>
    </row>
    <row r="2123" ht="12.75">
      <c r="AJ2123" s="2"/>
    </row>
    <row r="2124" ht="12.75">
      <c r="AJ2124" s="2"/>
    </row>
    <row r="2125" ht="12.75">
      <c r="AJ2125" s="2"/>
    </row>
    <row r="2126" ht="12.75">
      <c r="AJ2126" s="2"/>
    </row>
    <row r="2127" ht="12.75">
      <c r="AJ2127" s="2"/>
    </row>
    <row r="2128" ht="12.75">
      <c r="AJ2128" s="2"/>
    </row>
    <row r="2129" ht="12.75">
      <c r="AJ2129" s="2"/>
    </row>
    <row r="2130" ht="12.75">
      <c r="AJ2130" s="2"/>
    </row>
    <row r="2131" ht="12.75">
      <c r="AJ2131" s="2"/>
    </row>
    <row r="2132" ht="12.75">
      <c r="AJ2132" s="2"/>
    </row>
    <row r="2133" ht="12.75">
      <c r="AJ2133" s="2"/>
    </row>
    <row r="2134" ht="12.75">
      <c r="AJ2134" s="2"/>
    </row>
    <row r="2135" ht="12.75">
      <c r="AJ2135" s="2"/>
    </row>
    <row r="2136" ht="12.75">
      <c r="AJ2136" s="2"/>
    </row>
    <row r="2137" ht="12.75">
      <c r="AJ2137" s="2"/>
    </row>
    <row r="2138" ht="12.75">
      <c r="AJ2138" s="2"/>
    </row>
    <row r="2139" ht="12.75">
      <c r="AJ2139" s="2"/>
    </row>
    <row r="2140" ht="12.75">
      <c r="AJ2140" s="2"/>
    </row>
    <row r="2141" ht="12.75">
      <c r="AJ2141" s="2"/>
    </row>
    <row r="2142" ht="12.75">
      <c r="AJ2142" s="2"/>
    </row>
    <row r="2143" ht="12.75">
      <c r="AJ2143" s="2"/>
    </row>
    <row r="2144" ht="12.75">
      <c r="AJ2144" s="2"/>
    </row>
    <row r="2145" ht="12.75">
      <c r="AJ2145" s="2"/>
    </row>
    <row r="2146" ht="12.75">
      <c r="AJ2146" s="2"/>
    </row>
    <row r="2147" ht="12.75">
      <c r="AJ2147" s="2"/>
    </row>
    <row r="2148" ht="12.75">
      <c r="AJ2148" s="2"/>
    </row>
    <row r="2149" ht="12.75">
      <c r="AJ2149" s="2"/>
    </row>
    <row r="2150" ht="12.75">
      <c r="AJ2150" s="2"/>
    </row>
    <row r="2151" ht="12.75">
      <c r="AJ2151" s="2"/>
    </row>
    <row r="2152" ht="12.75">
      <c r="AJ2152" s="2"/>
    </row>
    <row r="2153" ht="12.75">
      <c r="AJ2153" s="2"/>
    </row>
    <row r="2154" ht="12.75">
      <c r="AJ2154" s="2"/>
    </row>
    <row r="2155" ht="12.75">
      <c r="AJ2155" s="2"/>
    </row>
    <row r="2156" ht="12.75">
      <c r="AJ2156" s="2"/>
    </row>
    <row r="2157" ht="12.75">
      <c r="AJ2157" s="2"/>
    </row>
    <row r="2158" ht="12.75">
      <c r="AJ2158" s="2"/>
    </row>
    <row r="2159" ht="12.75">
      <c r="AJ2159" s="2"/>
    </row>
    <row r="2160" ht="12.75">
      <c r="AJ2160" s="2"/>
    </row>
    <row r="2161" ht="12.75">
      <c r="AJ2161" s="2"/>
    </row>
    <row r="2162" ht="12.75">
      <c r="AJ2162" s="2"/>
    </row>
    <row r="2163" ht="12.75">
      <c r="AJ2163" s="2"/>
    </row>
    <row r="2164" ht="12.75">
      <c r="AJ2164" s="2"/>
    </row>
    <row r="2165" ht="12.75">
      <c r="AJ2165" s="2"/>
    </row>
    <row r="2166" ht="12.75">
      <c r="AJ2166" s="2"/>
    </row>
    <row r="2167" ht="12.75">
      <c r="AJ2167" s="2"/>
    </row>
    <row r="2168" ht="12.75">
      <c r="AJ2168" s="2"/>
    </row>
    <row r="2169" ht="12.75">
      <c r="AJ2169" s="2"/>
    </row>
    <row r="2170" ht="12.75">
      <c r="AJ2170" s="2"/>
    </row>
    <row r="2171" ht="12.75">
      <c r="AJ2171" s="2"/>
    </row>
    <row r="2172" ht="12.75">
      <c r="AJ2172" s="2"/>
    </row>
    <row r="2173" ht="12.75">
      <c r="AJ2173" s="2"/>
    </row>
    <row r="2174" ht="12.75">
      <c r="AJ2174" s="2"/>
    </row>
    <row r="2175" ht="12.75">
      <c r="AJ2175" s="2"/>
    </row>
    <row r="2176" ht="12.75">
      <c r="AJ2176" s="2"/>
    </row>
    <row r="2177" ht="12.75">
      <c r="AJ2177" s="2"/>
    </row>
    <row r="2178" ht="12.75">
      <c r="AJ2178" s="2"/>
    </row>
    <row r="2179" ht="12.75">
      <c r="AJ2179" s="2"/>
    </row>
    <row r="2180" ht="12.75">
      <c r="AJ2180" s="2"/>
    </row>
    <row r="2181" ht="12.75">
      <c r="AJ2181" s="2"/>
    </row>
    <row r="2182" ht="12.75">
      <c r="AJ2182" s="2"/>
    </row>
    <row r="2183" ht="12.75">
      <c r="AJ2183" s="2"/>
    </row>
    <row r="2184" ht="12.75">
      <c r="AJ2184" s="2"/>
    </row>
    <row r="2185" ht="12.75">
      <c r="AJ2185" s="2"/>
    </row>
    <row r="2186" ht="12.75">
      <c r="AJ2186" s="2"/>
    </row>
    <row r="2187" ht="12.75">
      <c r="AJ2187" s="2"/>
    </row>
    <row r="2188" ht="12.75">
      <c r="AJ2188" s="2"/>
    </row>
    <row r="2189" ht="12.75">
      <c r="AJ2189" s="2"/>
    </row>
    <row r="2190" ht="12.75">
      <c r="AJ2190" s="2"/>
    </row>
    <row r="2191" ht="12.75">
      <c r="AJ2191" s="2"/>
    </row>
    <row r="2192" ht="12.75">
      <c r="AJ2192" s="2"/>
    </row>
    <row r="2193" ht="12.75">
      <c r="AJ2193" s="2"/>
    </row>
    <row r="2194" ht="12.75">
      <c r="AJ2194" s="2"/>
    </row>
    <row r="2195" ht="12.75">
      <c r="AJ2195" s="2"/>
    </row>
    <row r="2196" ht="12.75">
      <c r="AJ2196" s="2"/>
    </row>
    <row r="2197" ht="12.75">
      <c r="AJ2197" s="2"/>
    </row>
    <row r="2198" ht="12.75">
      <c r="AJ2198" s="2"/>
    </row>
    <row r="2199" ht="12.75">
      <c r="AJ2199" s="2"/>
    </row>
    <row r="2200" ht="12.75">
      <c r="AJ2200" s="2"/>
    </row>
    <row r="2201" ht="12.75">
      <c r="AJ2201" s="2"/>
    </row>
    <row r="2202" ht="12.75">
      <c r="AJ2202" s="2"/>
    </row>
    <row r="2203" ht="12.75">
      <c r="AJ2203" s="2"/>
    </row>
    <row r="2204" ht="12.75">
      <c r="AJ2204" s="2"/>
    </row>
    <row r="2205" ht="12.75">
      <c r="AJ2205" s="2"/>
    </row>
    <row r="2206" ht="12.75">
      <c r="AJ2206" s="2"/>
    </row>
    <row r="2207" ht="12.75">
      <c r="AJ2207" s="2"/>
    </row>
    <row r="2208" ht="12.75">
      <c r="AJ2208" s="2"/>
    </row>
    <row r="2209" ht="12.75">
      <c r="AJ2209" s="2"/>
    </row>
    <row r="2210" ht="12.75">
      <c r="AJ2210" s="2"/>
    </row>
    <row r="2211" ht="12.75">
      <c r="AJ2211" s="2"/>
    </row>
    <row r="2212" ht="12.75">
      <c r="AJ2212" s="2"/>
    </row>
    <row r="2213" ht="12.75">
      <c r="AJ2213" s="2"/>
    </row>
    <row r="2214" ht="12.75">
      <c r="AJ2214" s="2"/>
    </row>
    <row r="2215" ht="12.75">
      <c r="AJ2215" s="2"/>
    </row>
    <row r="2216" ht="12.75">
      <c r="AJ2216" s="2"/>
    </row>
    <row r="2217" ht="12.75">
      <c r="AJ2217" s="2"/>
    </row>
    <row r="2218" ht="12.75">
      <c r="AJ2218" s="2"/>
    </row>
    <row r="2219" ht="12.75">
      <c r="AJ2219" s="2"/>
    </row>
    <row r="2220" ht="12.75">
      <c r="AJ2220" s="2"/>
    </row>
    <row r="2221" ht="12.75">
      <c r="AJ2221" s="2"/>
    </row>
    <row r="2222" ht="12.75">
      <c r="AJ2222" s="2"/>
    </row>
    <row r="2223" ht="12.75">
      <c r="AJ2223" s="2"/>
    </row>
    <row r="2224" ht="12.75">
      <c r="AJ2224" s="2"/>
    </row>
    <row r="2225" ht="12.75">
      <c r="AJ2225" s="2"/>
    </row>
    <row r="2226" ht="12.75">
      <c r="AJ2226" s="2"/>
    </row>
    <row r="2227" ht="12.75">
      <c r="AJ2227" s="2"/>
    </row>
    <row r="2228" ht="12.75">
      <c r="AJ2228" s="2"/>
    </row>
    <row r="2229" ht="12.75">
      <c r="AJ2229" s="2"/>
    </row>
    <row r="2230" ht="12.75">
      <c r="AJ2230" s="2"/>
    </row>
    <row r="2231" ht="12.75">
      <c r="AJ2231" s="2"/>
    </row>
    <row r="2232" ht="12.75">
      <c r="AJ2232" s="2"/>
    </row>
    <row r="2233" ht="12.75">
      <c r="AJ2233" s="2"/>
    </row>
    <row r="2234" ht="12.75">
      <c r="AJ2234" s="2"/>
    </row>
    <row r="2235" ht="12.75">
      <c r="AJ2235" s="2"/>
    </row>
    <row r="2236" ht="12.75">
      <c r="AJ2236" s="2"/>
    </row>
    <row r="2237" ht="12.75">
      <c r="AJ2237" s="2"/>
    </row>
    <row r="2238" ht="12.75">
      <c r="AJ2238" s="2"/>
    </row>
    <row r="2239" ht="12.75">
      <c r="AJ2239" s="2"/>
    </row>
    <row r="2240" ht="12.75">
      <c r="AJ2240" s="2"/>
    </row>
    <row r="2241" ht="12.75">
      <c r="AJ2241" s="2"/>
    </row>
    <row r="2242" ht="12.75">
      <c r="AJ2242" s="2"/>
    </row>
    <row r="2243" ht="12.75">
      <c r="AJ2243" s="2"/>
    </row>
    <row r="2244" ht="12.75">
      <c r="AJ2244" s="2"/>
    </row>
    <row r="2245" ht="12.75">
      <c r="AJ2245" s="2"/>
    </row>
    <row r="2246" ht="12.75">
      <c r="AJ2246" s="2"/>
    </row>
    <row r="2247" ht="12.75">
      <c r="AJ2247" s="2"/>
    </row>
    <row r="2248" ht="12.75">
      <c r="AJ2248" s="2"/>
    </row>
    <row r="2249" ht="12.75">
      <c r="AJ2249" s="2"/>
    </row>
    <row r="2250" ht="12.75">
      <c r="AJ2250" s="2"/>
    </row>
    <row r="2251" ht="12.75">
      <c r="AJ2251" s="2"/>
    </row>
    <row r="2252" ht="12.75">
      <c r="AJ2252" s="2"/>
    </row>
    <row r="2253" ht="12.75">
      <c r="AJ2253" s="2"/>
    </row>
    <row r="2254" ht="12.75">
      <c r="AJ2254" s="2"/>
    </row>
    <row r="2255" ht="12.75">
      <c r="AJ2255" s="2"/>
    </row>
    <row r="2256" ht="12.75">
      <c r="AJ2256" s="2"/>
    </row>
    <row r="2257" ht="12.75">
      <c r="AJ2257" s="2"/>
    </row>
    <row r="2258" ht="12.75">
      <c r="AJ2258" s="2"/>
    </row>
    <row r="2259" ht="12.75">
      <c r="AJ2259" s="2"/>
    </row>
    <row r="2260" ht="12.75">
      <c r="AJ2260" s="2"/>
    </row>
    <row r="2261" ht="12.75">
      <c r="AJ2261" s="2"/>
    </row>
    <row r="2262" ht="12.75">
      <c r="AJ2262" s="2"/>
    </row>
    <row r="2263" ht="12.75">
      <c r="AJ2263" s="2"/>
    </row>
    <row r="2264" ht="12.75">
      <c r="AJ2264" s="2"/>
    </row>
    <row r="2265" ht="12.75">
      <c r="AJ2265" s="2"/>
    </row>
    <row r="2266" ht="12.75">
      <c r="AJ2266" s="2"/>
    </row>
    <row r="2267" ht="12.75">
      <c r="AJ2267" s="2"/>
    </row>
    <row r="2268" ht="12.75">
      <c r="AJ2268" s="2"/>
    </row>
    <row r="2269" ht="12.75">
      <c r="AJ2269" s="2"/>
    </row>
    <row r="2270" ht="12.75">
      <c r="AJ2270" s="2"/>
    </row>
    <row r="2271" ht="12.75">
      <c r="AJ2271" s="2"/>
    </row>
    <row r="2272" ht="12.75">
      <c r="AJ2272" s="2"/>
    </row>
    <row r="2273" ht="12.75">
      <c r="AJ2273" s="2"/>
    </row>
    <row r="2274" ht="12.75">
      <c r="AJ2274" s="2"/>
    </row>
    <row r="2275" ht="12.75">
      <c r="AJ2275" s="2"/>
    </row>
    <row r="2276" ht="12.75">
      <c r="AJ2276" s="2"/>
    </row>
    <row r="2277" ht="12.75">
      <c r="AJ2277" s="2"/>
    </row>
    <row r="2278" ht="12.75">
      <c r="AJ2278" s="2"/>
    </row>
    <row r="2279" ht="12.75">
      <c r="AJ2279" s="2"/>
    </row>
    <row r="2280" ht="12.75">
      <c r="AJ2280" s="2"/>
    </row>
    <row r="2281" ht="12.75">
      <c r="AJ2281" s="2"/>
    </row>
    <row r="2282" ht="12.75">
      <c r="AJ2282" s="2"/>
    </row>
    <row r="2283" ht="12.75">
      <c r="AJ2283" s="2"/>
    </row>
    <row r="2284" ht="12.75">
      <c r="AJ2284" s="2"/>
    </row>
    <row r="2285" ht="12.75">
      <c r="AJ2285" s="2"/>
    </row>
    <row r="2286" ht="12.75">
      <c r="AJ2286" s="2"/>
    </row>
    <row r="2287" ht="12.75">
      <c r="AJ2287" s="2"/>
    </row>
    <row r="2288" ht="12.75">
      <c r="AJ2288" s="2"/>
    </row>
    <row r="2289" ht="12.75">
      <c r="AJ2289" s="2"/>
    </row>
    <row r="2290" ht="12.75">
      <c r="AJ2290" s="2"/>
    </row>
    <row r="2291" ht="12.75">
      <c r="AJ2291" s="2"/>
    </row>
    <row r="2292" ht="12.75">
      <c r="AJ2292" s="2"/>
    </row>
    <row r="2293" ht="12.75">
      <c r="AJ2293" s="2"/>
    </row>
    <row r="2294" ht="12.75">
      <c r="AJ2294" s="2"/>
    </row>
    <row r="2295" ht="12.75">
      <c r="AJ2295" s="2"/>
    </row>
    <row r="2296" ht="12.75">
      <c r="AJ2296" s="2"/>
    </row>
    <row r="2297" ht="12.75">
      <c r="AJ2297" s="2"/>
    </row>
    <row r="2298" ht="12.75">
      <c r="AJ2298" s="2"/>
    </row>
    <row r="2299" ht="12.75">
      <c r="AJ2299" s="2"/>
    </row>
    <row r="2300" ht="12.75">
      <c r="AJ2300" s="2"/>
    </row>
    <row r="2301" ht="12.75">
      <c r="AJ2301" s="2"/>
    </row>
    <row r="2302" ht="12.75">
      <c r="AJ2302" s="2"/>
    </row>
    <row r="2303" ht="12.75">
      <c r="AJ2303" s="2"/>
    </row>
    <row r="2304" ht="12.75">
      <c r="AJ2304" s="2"/>
    </row>
    <row r="2305" ht="12.75">
      <c r="AJ2305" s="2"/>
    </row>
    <row r="2306" ht="12.75">
      <c r="AJ2306" s="2"/>
    </row>
    <row r="2307" ht="12.75">
      <c r="AJ2307" s="2"/>
    </row>
    <row r="2308" ht="12.75">
      <c r="AJ2308" s="2"/>
    </row>
    <row r="2309" ht="12.75">
      <c r="AJ2309" s="2"/>
    </row>
    <row r="2310" ht="12.75">
      <c r="AJ2310" s="2"/>
    </row>
    <row r="2311" ht="12.75">
      <c r="AJ2311" s="2"/>
    </row>
    <row r="2312" ht="12.75">
      <c r="AJ2312" s="2"/>
    </row>
    <row r="2313" ht="12.75">
      <c r="AJ2313" s="2"/>
    </row>
    <row r="2314" ht="12.75">
      <c r="AJ2314" s="2"/>
    </row>
    <row r="2315" ht="12.75">
      <c r="AJ2315" s="2"/>
    </row>
    <row r="2316" ht="12.75">
      <c r="AJ2316" s="2"/>
    </row>
    <row r="2317" ht="12.75">
      <c r="AJ2317" s="2"/>
    </row>
    <row r="2318" ht="12.75">
      <c r="AJ2318" s="2"/>
    </row>
    <row r="2319" ht="12.75">
      <c r="AJ2319" s="2"/>
    </row>
    <row r="2320" ht="12.75">
      <c r="AJ2320" s="2"/>
    </row>
    <row r="2321" ht="12.75">
      <c r="AJ2321" s="2"/>
    </row>
    <row r="2322" ht="12.75">
      <c r="AJ2322" s="2"/>
    </row>
    <row r="2323" ht="12.75">
      <c r="AJ2323" s="2"/>
    </row>
    <row r="2324" ht="12.75">
      <c r="AJ2324" s="2"/>
    </row>
    <row r="2325" ht="12.75">
      <c r="AJ2325" s="2"/>
    </row>
    <row r="2326" ht="12.75">
      <c r="AJ2326" s="2"/>
    </row>
    <row r="2327" ht="12.75">
      <c r="AJ2327" s="2"/>
    </row>
    <row r="2328" ht="12.75">
      <c r="AJ2328" s="2"/>
    </row>
    <row r="2329" ht="12.75">
      <c r="AJ2329" s="2"/>
    </row>
    <row r="2330" ht="12.75">
      <c r="AJ2330" s="2"/>
    </row>
    <row r="2331" ht="12.75">
      <c r="AJ2331" s="2"/>
    </row>
    <row r="2332" ht="12.75">
      <c r="AJ2332" s="2"/>
    </row>
    <row r="2333" ht="12.75">
      <c r="AJ2333" s="2"/>
    </row>
    <row r="2334" ht="12.75">
      <c r="AJ2334" s="2"/>
    </row>
    <row r="2335" ht="12.75">
      <c r="AJ2335" s="2"/>
    </row>
    <row r="2336" ht="12.75">
      <c r="AJ2336" s="2"/>
    </row>
    <row r="2337" ht="12.75">
      <c r="AJ2337" s="2"/>
    </row>
    <row r="2338" ht="12.75">
      <c r="AJ2338" s="2"/>
    </row>
    <row r="2339" ht="12.75">
      <c r="AJ2339" s="2"/>
    </row>
    <row r="2340" ht="12.75">
      <c r="AJ2340" s="2"/>
    </row>
    <row r="2341" ht="12.75">
      <c r="AJ2341" s="2"/>
    </row>
    <row r="2342" ht="12.75">
      <c r="AJ2342" s="2"/>
    </row>
    <row r="2343" ht="12.75">
      <c r="AJ2343" s="2"/>
    </row>
    <row r="2344" ht="12.75">
      <c r="AJ2344" s="2"/>
    </row>
    <row r="2345" ht="12.75">
      <c r="AJ2345" s="2"/>
    </row>
    <row r="2346" ht="12.75">
      <c r="AJ2346" s="2"/>
    </row>
    <row r="2347" ht="12.75">
      <c r="AJ2347" s="2"/>
    </row>
    <row r="2348" ht="12.75">
      <c r="AJ2348" s="2"/>
    </row>
    <row r="2349" ht="12.75">
      <c r="AJ2349" s="2"/>
    </row>
    <row r="2350" ht="12.75">
      <c r="AJ2350" s="2"/>
    </row>
    <row r="2351" ht="12.75">
      <c r="AJ2351" s="2"/>
    </row>
    <row r="2352" ht="12.75">
      <c r="AJ2352" s="2"/>
    </row>
    <row r="2353" ht="12.75">
      <c r="AJ2353" s="2"/>
    </row>
    <row r="2354" ht="12.75">
      <c r="AJ2354" s="2"/>
    </row>
    <row r="2355" ht="12.75">
      <c r="AJ2355" s="2"/>
    </row>
    <row r="2356" ht="12.75">
      <c r="AJ2356" s="2"/>
    </row>
    <row r="2357" ht="12.75">
      <c r="AJ2357" s="2"/>
    </row>
    <row r="2358" ht="12.75">
      <c r="AJ2358" s="2"/>
    </row>
    <row r="2359" ht="12.75">
      <c r="AJ2359" s="2"/>
    </row>
    <row r="2360" ht="12.75">
      <c r="AJ2360" s="2"/>
    </row>
    <row r="2361" ht="12.75">
      <c r="AJ2361" s="2"/>
    </row>
    <row r="2362" ht="12.75">
      <c r="AJ2362" s="2"/>
    </row>
    <row r="2363" ht="12.75">
      <c r="AJ2363" s="2"/>
    </row>
    <row r="2364" ht="12.75">
      <c r="AJ2364" s="2"/>
    </row>
    <row r="2365" ht="12.75">
      <c r="AJ2365" s="2"/>
    </row>
    <row r="2366" ht="12.75">
      <c r="AJ2366" s="2"/>
    </row>
    <row r="2367" ht="12.75">
      <c r="AJ2367" s="2"/>
    </row>
    <row r="2368" ht="12.75">
      <c r="AJ2368" s="2"/>
    </row>
    <row r="2369" ht="12.75">
      <c r="AJ2369" s="2"/>
    </row>
    <row r="2370" ht="12.75">
      <c r="AJ2370" s="2"/>
    </row>
    <row r="2371" ht="12.75">
      <c r="AJ2371" s="2"/>
    </row>
    <row r="2372" ht="12.75">
      <c r="AJ2372" s="2"/>
    </row>
    <row r="2373" ht="12.75">
      <c r="AJ2373" s="2"/>
    </row>
    <row r="2374" ht="12.75">
      <c r="AJ2374" s="2"/>
    </row>
    <row r="2375" ht="12.75">
      <c r="AJ2375" s="2"/>
    </row>
    <row r="2376" ht="12.75">
      <c r="AJ2376" s="2"/>
    </row>
    <row r="2377" ht="12.75">
      <c r="AJ2377" s="2"/>
    </row>
    <row r="2378" ht="12.75">
      <c r="AJ2378" s="2"/>
    </row>
    <row r="2379" ht="12.75">
      <c r="AJ2379" s="2"/>
    </row>
    <row r="2380" ht="12.75">
      <c r="AJ2380" s="2"/>
    </row>
    <row r="2381" ht="12.75">
      <c r="AJ2381" s="2"/>
    </row>
    <row r="2382" ht="12.75">
      <c r="AJ2382" s="2"/>
    </row>
    <row r="2383" ht="12.75">
      <c r="AJ2383" s="2"/>
    </row>
    <row r="2384" ht="12.75">
      <c r="AJ2384" s="2"/>
    </row>
    <row r="2385" ht="12.75">
      <c r="AJ2385" s="2"/>
    </row>
    <row r="2386" ht="12.75">
      <c r="AJ2386" s="2"/>
    </row>
    <row r="2387" ht="12.75">
      <c r="AJ2387" s="2"/>
    </row>
    <row r="2388" ht="12.75">
      <c r="AJ2388" s="2"/>
    </row>
    <row r="2389" ht="12.75">
      <c r="AJ2389" s="2"/>
    </row>
    <row r="2390" ht="12.75">
      <c r="AJ2390" s="2"/>
    </row>
    <row r="2391" ht="12.75">
      <c r="AJ2391" s="2"/>
    </row>
    <row r="2392" ht="12.75">
      <c r="AJ2392" s="2"/>
    </row>
    <row r="2393" ht="12.75">
      <c r="AJ2393" s="2"/>
    </row>
    <row r="2394" ht="12.75">
      <c r="AJ2394" s="2"/>
    </row>
    <row r="2395" ht="12.75">
      <c r="AJ2395" s="2"/>
    </row>
    <row r="2396" ht="12.75">
      <c r="AJ2396" s="2"/>
    </row>
    <row r="2397" ht="12.75">
      <c r="AJ2397" s="2"/>
    </row>
    <row r="2398" ht="12.75">
      <c r="AJ2398" s="2"/>
    </row>
    <row r="2399" ht="12.75">
      <c r="AJ2399" s="2"/>
    </row>
    <row r="2400" ht="12.75">
      <c r="AJ2400" s="2"/>
    </row>
    <row r="2401" ht="12.75">
      <c r="AJ2401" s="2"/>
    </row>
    <row r="2402" ht="12.75">
      <c r="AJ2402" s="2"/>
    </row>
    <row r="2403" ht="12.75">
      <c r="AJ2403" s="2"/>
    </row>
    <row r="2404" ht="12.75">
      <c r="AJ2404" s="2"/>
    </row>
    <row r="2405" ht="12.75">
      <c r="AJ2405" s="2"/>
    </row>
    <row r="2406" ht="12.75">
      <c r="AJ2406" s="2"/>
    </row>
    <row r="2407" ht="12.75">
      <c r="AJ2407" s="2"/>
    </row>
    <row r="2408" ht="12.75">
      <c r="AJ2408" s="2"/>
    </row>
    <row r="2409" ht="12.75">
      <c r="AJ2409" s="2"/>
    </row>
    <row r="2410" ht="12.75">
      <c r="AJ2410" s="2"/>
    </row>
    <row r="2411" ht="12.75">
      <c r="AJ2411" s="2"/>
    </row>
    <row r="2412" ht="12.75">
      <c r="AJ2412" s="2"/>
    </row>
    <row r="2413" ht="12.75">
      <c r="AJ2413" s="2"/>
    </row>
    <row r="2414" ht="12.75">
      <c r="AJ2414" s="2"/>
    </row>
    <row r="2415" ht="12.75">
      <c r="AJ2415" s="2"/>
    </row>
    <row r="2416" ht="12.75">
      <c r="AJ2416" s="2"/>
    </row>
    <row r="2417" ht="12.75">
      <c r="AJ2417" s="2"/>
    </row>
    <row r="2418" ht="12.75">
      <c r="AJ2418" s="2"/>
    </row>
    <row r="2419" ht="12.75">
      <c r="AJ2419" s="2"/>
    </row>
    <row r="2420" ht="12.75">
      <c r="AJ2420" s="2"/>
    </row>
    <row r="2421" ht="12.75">
      <c r="AJ2421" s="2"/>
    </row>
    <row r="2422" ht="12.75">
      <c r="AJ2422" s="2"/>
    </row>
    <row r="2423" ht="12.75">
      <c r="AJ2423" s="2"/>
    </row>
    <row r="2424" ht="12.75">
      <c r="AJ2424" s="2"/>
    </row>
    <row r="2425" ht="12.75">
      <c r="AJ2425" s="2"/>
    </row>
    <row r="2426" ht="12.75">
      <c r="AJ2426" s="2"/>
    </row>
    <row r="2427" ht="12.75">
      <c r="AJ2427" s="2"/>
    </row>
    <row r="2428" ht="12.75">
      <c r="AJ2428" s="2"/>
    </row>
    <row r="2429" ht="12.75">
      <c r="AJ2429" s="2"/>
    </row>
    <row r="2430" ht="12.75">
      <c r="AJ2430" s="2"/>
    </row>
    <row r="2431" ht="12.75">
      <c r="AJ2431" s="2"/>
    </row>
    <row r="2432" ht="12.75">
      <c r="AJ2432" s="2"/>
    </row>
    <row r="2433" ht="12.75">
      <c r="AJ2433" s="2"/>
    </row>
    <row r="2434" ht="12.75">
      <c r="AJ2434" s="2"/>
    </row>
    <row r="2435" ht="12.75">
      <c r="AJ2435" s="2"/>
    </row>
    <row r="2436" ht="12.75">
      <c r="AJ2436" s="2"/>
    </row>
    <row r="2437" ht="12.75">
      <c r="AJ2437" s="2"/>
    </row>
    <row r="2438" ht="12.75">
      <c r="AJ2438" s="2"/>
    </row>
    <row r="2439" ht="12.75">
      <c r="AJ2439" s="2"/>
    </row>
    <row r="2440" ht="12.75">
      <c r="AJ2440" s="2"/>
    </row>
    <row r="2441" ht="12.75">
      <c r="AJ2441" s="2"/>
    </row>
    <row r="2442" ht="12.75">
      <c r="AJ2442" s="2"/>
    </row>
    <row r="2443" ht="12.75">
      <c r="AJ2443" s="2"/>
    </row>
    <row r="2444" ht="12.75">
      <c r="AJ2444" s="2"/>
    </row>
    <row r="2445" ht="12.75">
      <c r="AJ2445" s="2"/>
    </row>
    <row r="2446" ht="12.75">
      <c r="AJ2446" s="2"/>
    </row>
    <row r="2447" ht="12.75">
      <c r="AJ2447" s="2"/>
    </row>
    <row r="2448" ht="12.75">
      <c r="AJ2448" s="2"/>
    </row>
    <row r="2449" ht="12.75">
      <c r="AJ2449" s="2"/>
    </row>
    <row r="2450" ht="12.75">
      <c r="AJ2450" s="2"/>
    </row>
    <row r="2451" ht="12.75">
      <c r="AJ2451" s="2"/>
    </row>
    <row r="2452" ht="12.75">
      <c r="AJ2452" s="2"/>
    </row>
    <row r="2453" ht="12.75">
      <c r="AJ2453" s="2"/>
    </row>
    <row r="2454" ht="12.75">
      <c r="AJ2454" s="2"/>
    </row>
    <row r="2455" ht="12.75">
      <c r="AJ2455" s="2"/>
    </row>
    <row r="2456" ht="12.75">
      <c r="AJ2456" s="2"/>
    </row>
    <row r="2457" ht="12.75">
      <c r="AJ2457" s="2"/>
    </row>
    <row r="2458" ht="12.75">
      <c r="AJ2458" s="2"/>
    </row>
    <row r="2459" ht="12.75">
      <c r="AJ2459" s="2"/>
    </row>
    <row r="2460" ht="12.75">
      <c r="AJ2460" s="2"/>
    </row>
    <row r="2461" ht="12.75">
      <c r="AJ2461" s="2"/>
    </row>
    <row r="2462" ht="12.75">
      <c r="AJ2462" s="2"/>
    </row>
    <row r="2463" ht="12.75">
      <c r="AJ2463" s="2"/>
    </row>
    <row r="2464" ht="12.75">
      <c r="AJ2464" s="2"/>
    </row>
    <row r="2465" ht="12.75">
      <c r="AJ2465" s="2"/>
    </row>
    <row r="2466" ht="12.75">
      <c r="AJ2466" s="2"/>
    </row>
    <row r="2467" ht="12.75">
      <c r="AJ2467" s="2"/>
    </row>
    <row r="2468" ht="12.75">
      <c r="AJ2468" s="2"/>
    </row>
    <row r="2469" ht="12.75">
      <c r="AJ2469" s="2"/>
    </row>
    <row r="2470" ht="12.75">
      <c r="AJ2470" s="2"/>
    </row>
    <row r="2471" ht="12.75">
      <c r="AJ2471" s="2"/>
    </row>
    <row r="2472" ht="12.75">
      <c r="AJ2472" s="2"/>
    </row>
    <row r="2473" ht="12.75">
      <c r="AJ2473" s="2"/>
    </row>
    <row r="2474" ht="12.75">
      <c r="AJ2474" s="2"/>
    </row>
    <row r="2475" ht="12.75">
      <c r="AJ2475" s="2"/>
    </row>
    <row r="2476" ht="12.75">
      <c r="AJ2476" s="2"/>
    </row>
    <row r="2477" ht="12.75">
      <c r="AJ2477" s="2"/>
    </row>
    <row r="2478" ht="12.75">
      <c r="AJ2478" s="2"/>
    </row>
    <row r="2479" ht="12.75">
      <c r="AJ2479" s="2"/>
    </row>
    <row r="2480" ht="12.75">
      <c r="AJ2480" s="2"/>
    </row>
    <row r="2481" ht="12.75">
      <c r="AJ2481" s="2"/>
    </row>
    <row r="2482" ht="12.75">
      <c r="AJ2482" s="2"/>
    </row>
    <row r="2483" ht="12.75">
      <c r="AJ2483" s="2"/>
    </row>
    <row r="2484" ht="12.75">
      <c r="AJ2484" s="2"/>
    </row>
    <row r="2485" ht="12.75">
      <c r="AJ2485" s="2"/>
    </row>
    <row r="2486" ht="12.75">
      <c r="AJ2486" s="2"/>
    </row>
    <row r="2487" ht="12.75">
      <c r="AJ2487" s="2"/>
    </row>
    <row r="2488" ht="12.75">
      <c r="AJ2488" s="2"/>
    </row>
    <row r="2489" ht="12.75">
      <c r="AJ2489" s="2"/>
    </row>
    <row r="2490" ht="12.75">
      <c r="AJ2490" s="2"/>
    </row>
    <row r="2491" ht="12.75">
      <c r="AJ2491" s="2"/>
    </row>
    <row r="2492" ht="12.75">
      <c r="AJ2492" s="2"/>
    </row>
    <row r="2493" ht="12.75">
      <c r="AJ2493" s="2"/>
    </row>
    <row r="2494" ht="12.75">
      <c r="AJ2494" s="2"/>
    </row>
    <row r="2495" ht="12.75">
      <c r="AJ2495" s="2"/>
    </row>
    <row r="2496" ht="12.75">
      <c r="AJ2496" s="2"/>
    </row>
    <row r="2497" ht="12.75">
      <c r="AJ2497" s="2"/>
    </row>
    <row r="2498" ht="12.75">
      <c r="AJ2498" s="2"/>
    </row>
    <row r="2499" ht="12.75">
      <c r="AJ2499" s="2"/>
    </row>
    <row r="2500" ht="12.75">
      <c r="AJ2500" s="2"/>
    </row>
    <row r="2501" ht="12.75">
      <c r="AJ2501" s="2"/>
    </row>
    <row r="2502" ht="12.75">
      <c r="AJ2502" s="2"/>
    </row>
    <row r="2503" ht="12.75">
      <c r="AJ2503" s="2"/>
    </row>
    <row r="2504" ht="12.75">
      <c r="AJ2504" s="2"/>
    </row>
    <row r="2505" ht="12.75">
      <c r="AJ2505" s="2"/>
    </row>
    <row r="2506" ht="12.75">
      <c r="AJ2506" s="2"/>
    </row>
    <row r="2507" ht="12.75">
      <c r="AJ2507" s="2"/>
    </row>
    <row r="2508" ht="12.75">
      <c r="AJ2508" s="2"/>
    </row>
    <row r="2509" ht="12.75">
      <c r="AJ2509" s="2"/>
    </row>
    <row r="2510" ht="12.75">
      <c r="AJ2510" s="2"/>
    </row>
    <row r="2511" ht="12.75">
      <c r="AJ2511" s="2"/>
    </row>
    <row r="2512" ht="12.75">
      <c r="AJ2512" s="2"/>
    </row>
    <row r="2513" ht="12.75">
      <c r="AJ2513" s="2"/>
    </row>
    <row r="2514" ht="12.75">
      <c r="AJ2514" s="2"/>
    </row>
    <row r="2515" ht="12.75">
      <c r="AJ2515" s="2"/>
    </row>
    <row r="2516" ht="12.75">
      <c r="AJ2516" s="2"/>
    </row>
    <row r="2517" ht="12.75">
      <c r="AJ2517" s="2"/>
    </row>
    <row r="2518" ht="12.75">
      <c r="AJ2518" s="2"/>
    </row>
    <row r="2519" ht="12.75">
      <c r="AJ2519" s="2"/>
    </row>
    <row r="2520" ht="12.75">
      <c r="AJ2520" s="2"/>
    </row>
    <row r="2521" ht="12.75">
      <c r="AJ2521" s="2"/>
    </row>
    <row r="2522" ht="12.75">
      <c r="AJ2522" s="2"/>
    </row>
    <row r="2523" ht="12.75">
      <c r="AJ2523" s="2"/>
    </row>
    <row r="2524" ht="12.75">
      <c r="AJ2524" s="2"/>
    </row>
    <row r="2525" ht="12.75">
      <c r="AJ2525" s="2"/>
    </row>
    <row r="2526" ht="12.75">
      <c r="AJ2526" s="2"/>
    </row>
    <row r="2527" ht="12.75">
      <c r="AJ2527" s="2"/>
    </row>
    <row r="2528" ht="12.75">
      <c r="AJ2528" s="2"/>
    </row>
    <row r="2529" ht="12.75">
      <c r="AJ2529" s="2"/>
    </row>
    <row r="2530" ht="12.75">
      <c r="AJ2530" s="2"/>
    </row>
    <row r="2531" ht="12.75">
      <c r="AJ2531" s="2"/>
    </row>
    <row r="2532" ht="12.75">
      <c r="AJ2532" s="2"/>
    </row>
    <row r="2533" ht="12.75">
      <c r="AJ2533" s="2"/>
    </row>
    <row r="2534" ht="12.75">
      <c r="AJ2534" s="2"/>
    </row>
    <row r="2535" ht="12.75">
      <c r="AJ2535" s="2"/>
    </row>
    <row r="2536" ht="12.75">
      <c r="AJ2536" s="2"/>
    </row>
    <row r="2537" ht="12.75">
      <c r="AJ2537" s="2"/>
    </row>
    <row r="2538" ht="12.75">
      <c r="AJ2538" s="2"/>
    </row>
    <row r="2539" ht="12.75">
      <c r="AJ2539" s="2"/>
    </row>
    <row r="2540" ht="12.75">
      <c r="AJ2540" s="2"/>
    </row>
    <row r="2541" ht="12.75">
      <c r="AJ2541" s="2"/>
    </row>
    <row r="2542" ht="12.75">
      <c r="AJ2542" s="2"/>
    </row>
    <row r="2543" ht="12.75">
      <c r="AJ2543" s="2"/>
    </row>
    <row r="2544" ht="12.75">
      <c r="AJ2544" s="2"/>
    </row>
    <row r="2545" ht="12.75">
      <c r="AJ2545" s="2"/>
    </row>
    <row r="2546" ht="12.75">
      <c r="AJ2546" s="2"/>
    </row>
    <row r="2547" ht="12.75">
      <c r="AJ2547" s="2"/>
    </row>
    <row r="2548" ht="12.75">
      <c r="AJ2548" s="2"/>
    </row>
    <row r="2549" ht="12.75">
      <c r="AJ2549" s="2"/>
    </row>
    <row r="2550" ht="12.75">
      <c r="AJ2550" s="2"/>
    </row>
    <row r="2551" ht="12.75">
      <c r="AJ2551" s="2"/>
    </row>
    <row r="2552" ht="12.75">
      <c r="AJ2552" s="2"/>
    </row>
    <row r="2553" ht="12.75">
      <c r="AJ2553" s="2"/>
    </row>
    <row r="2554" ht="12.75">
      <c r="AJ2554" s="2"/>
    </row>
    <row r="2555" ht="12.75">
      <c r="AJ2555" s="2"/>
    </row>
    <row r="2556" ht="12.75">
      <c r="AJ2556" s="2"/>
    </row>
    <row r="2557" ht="12.75">
      <c r="AJ2557" s="2"/>
    </row>
    <row r="2558" ht="12.75">
      <c r="AJ2558" s="2"/>
    </row>
    <row r="2559" ht="12.75">
      <c r="AJ2559" s="2"/>
    </row>
    <row r="2560" ht="12.75">
      <c r="AJ2560" s="2"/>
    </row>
    <row r="2561" ht="12.75">
      <c r="AJ2561" s="2"/>
    </row>
    <row r="2562" ht="12.75">
      <c r="AJ2562" s="2"/>
    </row>
    <row r="2563" ht="12.75">
      <c r="AJ2563" s="2"/>
    </row>
    <row r="2564" ht="12.75">
      <c r="AJ2564" s="2"/>
    </row>
    <row r="2565" ht="12.75">
      <c r="AJ2565" s="2"/>
    </row>
    <row r="2566" ht="12.75">
      <c r="AJ2566" s="2"/>
    </row>
    <row r="2567" ht="12.75">
      <c r="AJ2567" s="2"/>
    </row>
    <row r="2568" ht="12.75">
      <c r="AJ2568" s="2"/>
    </row>
    <row r="2569" ht="12.75">
      <c r="AJ2569" s="2"/>
    </row>
    <row r="2570" ht="12.75">
      <c r="AJ2570" s="2"/>
    </row>
    <row r="2571" ht="12.75">
      <c r="AJ2571" s="2"/>
    </row>
    <row r="2572" ht="12.75">
      <c r="AJ2572" s="2"/>
    </row>
    <row r="2573" ht="12.75">
      <c r="AJ2573" s="2"/>
    </row>
    <row r="2574" ht="12.75">
      <c r="AJ2574" s="2"/>
    </row>
    <row r="2575" ht="12.75">
      <c r="AJ2575" s="2"/>
    </row>
    <row r="2576" ht="12.75">
      <c r="AJ2576" s="2"/>
    </row>
    <row r="2577" ht="12.75">
      <c r="AJ2577" s="2"/>
    </row>
    <row r="2578" ht="12.75">
      <c r="AJ2578" s="2"/>
    </row>
    <row r="2579" ht="12.75">
      <c r="AJ2579" s="2"/>
    </row>
    <row r="2580" ht="12.75">
      <c r="AJ2580" s="2"/>
    </row>
    <row r="2581" ht="12.75">
      <c r="AJ2581" s="2"/>
    </row>
    <row r="2582" ht="12.75">
      <c r="AJ2582" s="2"/>
    </row>
    <row r="2583" ht="12.75">
      <c r="AJ2583" s="2"/>
    </row>
    <row r="2584" ht="12.75">
      <c r="AJ2584" s="2"/>
    </row>
    <row r="2585" ht="12.75">
      <c r="AJ2585" s="2"/>
    </row>
    <row r="2586" ht="12.75">
      <c r="AJ2586" s="2"/>
    </row>
    <row r="2587" ht="12.75">
      <c r="AJ2587" s="2"/>
    </row>
    <row r="2588" ht="12.75">
      <c r="AJ2588" s="2"/>
    </row>
    <row r="2589" ht="12.75">
      <c r="AJ2589" s="2"/>
    </row>
    <row r="2590" ht="12.75">
      <c r="AJ2590" s="2"/>
    </row>
    <row r="2591" ht="12.75">
      <c r="AJ2591" s="2"/>
    </row>
    <row r="2592" ht="12.75">
      <c r="AJ2592" s="2"/>
    </row>
    <row r="2593" ht="12.75">
      <c r="AJ2593" s="2"/>
    </row>
    <row r="2594" ht="12.75">
      <c r="AJ2594" s="2"/>
    </row>
    <row r="2595" ht="12.75">
      <c r="AJ2595" s="2"/>
    </row>
    <row r="2596" ht="12.75">
      <c r="AJ2596" s="2"/>
    </row>
    <row r="2597" ht="12.75">
      <c r="AJ2597" s="2"/>
    </row>
    <row r="2598" ht="12.75">
      <c r="AJ2598" s="2"/>
    </row>
    <row r="2599" ht="12.75">
      <c r="AJ2599" s="2"/>
    </row>
    <row r="2600" ht="12.75">
      <c r="AJ2600" s="2"/>
    </row>
    <row r="2601" ht="12.75">
      <c r="AJ2601" s="2"/>
    </row>
    <row r="2602" ht="12.75">
      <c r="AJ2602" s="2"/>
    </row>
    <row r="2603" ht="12.75">
      <c r="AJ2603" s="2"/>
    </row>
    <row r="2604" ht="12.75">
      <c r="AJ2604" s="2"/>
    </row>
    <row r="2605" ht="12.75">
      <c r="AJ2605" s="2"/>
    </row>
    <row r="2606" ht="12.75">
      <c r="AJ2606" s="2"/>
    </row>
    <row r="2607" ht="12.75">
      <c r="AJ2607" s="2"/>
    </row>
    <row r="2608" ht="12.75">
      <c r="AJ2608" s="2"/>
    </row>
    <row r="2609" ht="12.75">
      <c r="AJ2609" s="2"/>
    </row>
    <row r="2610" ht="12.75">
      <c r="AJ2610" s="2"/>
    </row>
    <row r="2611" ht="12.75">
      <c r="AJ2611" s="2"/>
    </row>
    <row r="2612" ht="12.75">
      <c r="AJ2612" s="2"/>
    </row>
    <row r="2613" ht="12.75">
      <c r="AJ2613" s="2"/>
    </row>
    <row r="2614" ht="12.75">
      <c r="AJ2614" s="2"/>
    </row>
    <row r="2615" ht="12.75">
      <c r="AJ2615" s="2"/>
    </row>
    <row r="2616" ht="12.75">
      <c r="AJ2616" s="2"/>
    </row>
    <row r="2617" ht="12.75">
      <c r="AJ2617" s="2"/>
    </row>
    <row r="2618" ht="12.75">
      <c r="AJ2618" s="2"/>
    </row>
    <row r="2619" ht="12.75">
      <c r="AJ2619" s="2"/>
    </row>
    <row r="2620" ht="12.75">
      <c r="AJ2620" s="2"/>
    </row>
    <row r="2621" ht="12.75">
      <c r="AJ2621" s="2"/>
    </row>
    <row r="2622" ht="12.75">
      <c r="AJ2622" s="2"/>
    </row>
    <row r="2623" ht="12.75">
      <c r="AJ2623" s="2"/>
    </row>
    <row r="2624" ht="12.75">
      <c r="AJ2624" s="2"/>
    </row>
    <row r="2625" ht="12.75">
      <c r="AJ2625" s="2"/>
    </row>
    <row r="2626" ht="12.75">
      <c r="AJ2626" s="2"/>
    </row>
    <row r="2627" ht="12.75">
      <c r="AJ2627" s="2"/>
    </row>
    <row r="2628" ht="12.75">
      <c r="AJ2628" s="2"/>
    </row>
    <row r="2629" ht="12.75">
      <c r="AJ2629" s="2"/>
    </row>
    <row r="2630" ht="12.75">
      <c r="AJ2630" s="2"/>
    </row>
    <row r="2631" ht="12.75">
      <c r="AJ2631" s="2"/>
    </row>
    <row r="2632" ht="12.75">
      <c r="AJ2632" s="2"/>
    </row>
    <row r="2633" ht="12.75">
      <c r="AJ2633" s="2"/>
    </row>
    <row r="2634" ht="12.75">
      <c r="AJ2634" s="2"/>
    </row>
    <row r="2635" ht="12.75">
      <c r="AJ2635" s="2"/>
    </row>
    <row r="2636" ht="12.75">
      <c r="AJ2636" s="2"/>
    </row>
    <row r="2637" ht="12.75">
      <c r="AJ2637" s="2"/>
    </row>
    <row r="2638" ht="12.75">
      <c r="AJ2638" s="2"/>
    </row>
    <row r="2639" ht="12.75">
      <c r="AJ2639" s="2"/>
    </row>
    <row r="2640" ht="12.75">
      <c r="AJ2640" s="2"/>
    </row>
    <row r="2641" ht="12.75">
      <c r="AJ2641" s="2"/>
    </row>
    <row r="2642" ht="12.75">
      <c r="AJ2642" s="2"/>
    </row>
    <row r="2643" ht="12.75">
      <c r="AJ2643" s="2"/>
    </row>
    <row r="2644" ht="12.75">
      <c r="AJ2644" s="2"/>
    </row>
    <row r="2645" ht="12.75">
      <c r="AJ2645" s="2"/>
    </row>
    <row r="2646" ht="12.75">
      <c r="AJ2646" s="2"/>
    </row>
    <row r="2647" ht="12.75">
      <c r="AJ2647" s="2"/>
    </row>
    <row r="2648" ht="12.75">
      <c r="AJ2648" s="2"/>
    </row>
    <row r="2649" ht="12.75">
      <c r="AJ2649" s="2"/>
    </row>
    <row r="2650" ht="12.75">
      <c r="AJ2650" s="2"/>
    </row>
    <row r="2651" ht="12.75">
      <c r="AJ2651" s="2"/>
    </row>
    <row r="2652" ht="12.75">
      <c r="AJ2652" s="2"/>
    </row>
    <row r="2653" ht="12.75">
      <c r="AJ2653" s="2"/>
    </row>
    <row r="2654" ht="12.75">
      <c r="AJ2654" s="2"/>
    </row>
    <row r="2655" ht="12.75">
      <c r="AJ2655" s="2"/>
    </row>
    <row r="2656" ht="12.75">
      <c r="AJ2656" s="2"/>
    </row>
    <row r="2657" ht="12.75">
      <c r="AJ2657" s="2"/>
    </row>
    <row r="2658" ht="12.75">
      <c r="AJ2658" s="2"/>
    </row>
    <row r="2659" ht="12.75">
      <c r="AJ2659" s="2"/>
    </row>
    <row r="2660" ht="12.75">
      <c r="AJ2660" s="2"/>
    </row>
    <row r="2661" ht="12.75">
      <c r="AJ2661" s="2"/>
    </row>
    <row r="2662" ht="12.75">
      <c r="AJ2662" s="2"/>
    </row>
    <row r="2663" ht="12.75">
      <c r="AJ2663" s="2"/>
    </row>
    <row r="2664" ht="12.75">
      <c r="AJ2664" s="2"/>
    </row>
    <row r="2665" ht="12.75">
      <c r="AJ2665" s="2"/>
    </row>
    <row r="2666" ht="12.75">
      <c r="AJ2666" s="2"/>
    </row>
    <row r="2667" ht="12.75">
      <c r="AJ2667" s="2"/>
    </row>
    <row r="2668" ht="12.75">
      <c r="AJ2668" s="2"/>
    </row>
    <row r="2669" ht="12.75">
      <c r="AJ2669" s="2"/>
    </row>
    <row r="2670" ht="12.75">
      <c r="AJ2670" s="2"/>
    </row>
    <row r="2671" ht="12.75">
      <c r="AJ2671" s="2"/>
    </row>
    <row r="2672" ht="12.75">
      <c r="AJ2672" s="2"/>
    </row>
    <row r="2673" ht="12.75">
      <c r="AJ2673" s="2"/>
    </row>
    <row r="2674" ht="12.75">
      <c r="AJ2674" s="2"/>
    </row>
    <row r="2675" ht="12.75">
      <c r="AJ2675" s="2"/>
    </row>
    <row r="2676" ht="12.75">
      <c r="AJ2676" s="2"/>
    </row>
    <row r="2677" ht="12.75">
      <c r="AJ2677" s="2"/>
    </row>
    <row r="2678" ht="12.75">
      <c r="AJ2678" s="2"/>
    </row>
    <row r="2679" ht="12.75">
      <c r="AJ2679" s="2"/>
    </row>
    <row r="2680" ht="12.75">
      <c r="AJ2680" s="2"/>
    </row>
    <row r="2681" ht="12.75">
      <c r="AJ2681" s="2"/>
    </row>
    <row r="2682" ht="12.75">
      <c r="AJ2682" s="2"/>
    </row>
    <row r="2683" ht="12.75">
      <c r="AJ2683" s="2"/>
    </row>
    <row r="2684" ht="12.75">
      <c r="AJ2684" s="2"/>
    </row>
    <row r="2685" ht="12.75">
      <c r="AJ2685" s="2"/>
    </row>
    <row r="2686" ht="12.75">
      <c r="AJ2686" s="2"/>
    </row>
    <row r="2687" ht="12.75">
      <c r="AJ2687" s="2"/>
    </row>
    <row r="2688" ht="12.75">
      <c r="AJ2688" s="2"/>
    </row>
    <row r="2689" ht="12.75">
      <c r="AJ2689" s="2"/>
    </row>
    <row r="2690" ht="12.75">
      <c r="AJ2690" s="2"/>
    </row>
    <row r="2691" ht="12.75">
      <c r="AJ2691" s="2"/>
    </row>
    <row r="2692" ht="12.75">
      <c r="AJ2692" s="2"/>
    </row>
    <row r="2693" ht="12.75">
      <c r="AJ2693" s="2"/>
    </row>
    <row r="2694" ht="12.75">
      <c r="AJ2694" s="2"/>
    </row>
    <row r="2695" ht="12.75">
      <c r="AJ2695" s="2"/>
    </row>
    <row r="2696" ht="12.75">
      <c r="AJ2696" s="2"/>
    </row>
    <row r="2697" ht="12.75">
      <c r="AJ2697" s="2"/>
    </row>
    <row r="2698" ht="12.75">
      <c r="AJ2698" s="2"/>
    </row>
    <row r="2699" ht="12.75">
      <c r="AJ2699" s="2"/>
    </row>
    <row r="2700" ht="12.75">
      <c r="AJ2700" s="2"/>
    </row>
    <row r="2701" ht="12.75">
      <c r="AJ2701" s="2"/>
    </row>
    <row r="2702" ht="12.75">
      <c r="AJ2702" s="2"/>
    </row>
    <row r="2703" ht="12.75">
      <c r="AJ2703" s="2"/>
    </row>
    <row r="2704" ht="12.75">
      <c r="AJ2704" s="2"/>
    </row>
    <row r="2705" ht="12.75">
      <c r="AJ2705" s="2"/>
    </row>
    <row r="2706" ht="12.75">
      <c r="AJ2706" s="2"/>
    </row>
    <row r="2707" ht="12.75">
      <c r="AJ2707" s="2"/>
    </row>
    <row r="2708" ht="12.75">
      <c r="AJ2708" s="2"/>
    </row>
    <row r="2709" ht="12.75">
      <c r="AJ2709" s="2"/>
    </row>
    <row r="2710" ht="12.75">
      <c r="AJ2710" s="2"/>
    </row>
    <row r="2711" ht="12.75">
      <c r="AJ2711" s="2"/>
    </row>
    <row r="2712" ht="12.75">
      <c r="AJ2712" s="2"/>
    </row>
    <row r="2713" ht="12.75">
      <c r="AJ2713" s="2"/>
    </row>
    <row r="2714" ht="12.75">
      <c r="AJ2714" s="2"/>
    </row>
    <row r="2715" ht="12.75">
      <c r="AJ2715" s="2"/>
    </row>
    <row r="2716" ht="12.75">
      <c r="AJ2716" s="2"/>
    </row>
    <row r="2717" ht="12.75">
      <c r="AJ2717" s="2"/>
    </row>
    <row r="2718" ht="12.75">
      <c r="AJ2718" s="2"/>
    </row>
    <row r="2719" ht="12.75">
      <c r="AJ2719" s="2"/>
    </row>
    <row r="2720" ht="12.75">
      <c r="AJ2720" s="2"/>
    </row>
    <row r="2721" ht="12.75">
      <c r="AJ2721" s="2"/>
    </row>
    <row r="2722" ht="12.75">
      <c r="AJ2722" s="2"/>
    </row>
    <row r="2723" ht="12.75">
      <c r="AJ2723" s="2"/>
    </row>
    <row r="2724" ht="12.75">
      <c r="AJ2724" s="2"/>
    </row>
    <row r="2725" ht="12.75">
      <c r="AJ2725" s="2"/>
    </row>
    <row r="2726" ht="12.75">
      <c r="AJ2726" s="2"/>
    </row>
    <row r="2727" ht="12.75">
      <c r="AJ2727" s="2"/>
    </row>
    <row r="2728" ht="12.75">
      <c r="AJ2728" s="2"/>
    </row>
    <row r="2729" ht="12.75">
      <c r="AJ2729" s="2"/>
    </row>
    <row r="2730" ht="12.75">
      <c r="AJ2730" s="2"/>
    </row>
    <row r="2731" ht="12.75">
      <c r="AJ2731" s="2"/>
    </row>
    <row r="2732" ht="12.75">
      <c r="AJ2732" s="2"/>
    </row>
    <row r="2733" ht="12.75">
      <c r="AJ2733" s="2"/>
    </row>
    <row r="2734" ht="12.75">
      <c r="AJ2734" s="2"/>
    </row>
    <row r="2735" ht="12.75">
      <c r="AJ2735" s="2"/>
    </row>
    <row r="2736" ht="12.75">
      <c r="AJ2736" s="2"/>
    </row>
    <row r="2737" ht="12.75">
      <c r="AJ2737" s="2"/>
    </row>
    <row r="2738" ht="12.75">
      <c r="AJ2738" s="2"/>
    </row>
    <row r="2739" ht="12.75">
      <c r="AJ2739" s="2"/>
    </row>
    <row r="2740" ht="12.75">
      <c r="AJ2740" s="2"/>
    </row>
    <row r="2741" ht="12.75">
      <c r="AJ2741" s="2"/>
    </row>
    <row r="2742" ht="12.75">
      <c r="AJ2742" s="2"/>
    </row>
    <row r="2743" ht="12.75">
      <c r="AJ2743" s="2"/>
    </row>
    <row r="2744" ht="12.75">
      <c r="AJ2744" s="2"/>
    </row>
    <row r="2745" ht="12.75">
      <c r="AJ2745" s="2"/>
    </row>
    <row r="2746" ht="12.75">
      <c r="AJ2746" s="2"/>
    </row>
    <row r="2747" ht="12.75">
      <c r="AJ2747" s="2"/>
    </row>
    <row r="2748" ht="12.75">
      <c r="AJ2748" s="2"/>
    </row>
    <row r="2749" ht="12.75">
      <c r="AJ2749" s="2"/>
    </row>
    <row r="2750" ht="12.75">
      <c r="AJ2750" s="2"/>
    </row>
    <row r="2751" ht="12.75">
      <c r="AJ2751" s="2"/>
    </row>
    <row r="2752" ht="12.75">
      <c r="AJ2752" s="2"/>
    </row>
    <row r="2753" ht="12.75">
      <c r="AJ2753" s="2"/>
    </row>
    <row r="2754" ht="12.75">
      <c r="AJ2754" s="2"/>
    </row>
    <row r="2755" ht="12.75">
      <c r="AJ2755" s="2"/>
    </row>
    <row r="2756" ht="12.75">
      <c r="AJ2756" s="2"/>
    </row>
    <row r="2757" ht="12.75">
      <c r="AJ2757" s="2"/>
    </row>
    <row r="2758" ht="12.75">
      <c r="AJ2758" s="2"/>
    </row>
    <row r="2759" ht="12.75">
      <c r="AJ2759" s="2"/>
    </row>
    <row r="2760" ht="12.75">
      <c r="AJ2760" s="2"/>
    </row>
    <row r="2761" ht="12.75">
      <c r="AJ2761" s="2"/>
    </row>
    <row r="2762" ht="12.75">
      <c r="AJ2762" s="2"/>
    </row>
    <row r="2763" ht="12.75">
      <c r="AJ2763" s="2"/>
    </row>
    <row r="2764" ht="12.75">
      <c r="AJ2764" s="2"/>
    </row>
    <row r="2765" ht="12.75">
      <c r="AJ2765" s="2"/>
    </row>
    <row r="2766" ht="12.75">
      <c r="AJ2766" s="2"/>
    </row>
    <row r="2767" ht="12.75">
      <c r="AJ2767" s="2"/>
    </row>
    <row r="2768" ht="12.75">
      <c r="AJ2768" s="2"/>
    </row>
    <row r="2769" ht="12.75">
      <c r="AJ2769" s="2"/>
    </row>
    <row r="2770" ht="12.75">
      <c r="AJ2770" s="2"/>
    </row>
    <row r="2771" ht="12.75">
      <c r="AJ2771" s="2"/>
    </row>
    <row r="2772" ht="12.75">
      <c r="AJ2772" s="2"/>
    </row>
    <row r="2773" ht="12.75">
      <c r="AJ2773" s="2"/>
    </row>
    <row r="2774" ht="12.75">
      <c r="AJ2774" s="2"/>
    </row>
    <row r="2775" ht="12.75">
      <c r="AJ2775" s="2"/>
    </row>
    <row r="2776" ht="12.75">
      <c r="AJ2776" s="2"/>
    </row>
    <row r="2777" ht="12.75">
      <c r="AJ2777" s="2"/>
    </row>
    <row r="2778" ht="12.75">
      <c r="AJ2778" s="2"/>
    </row>
    <row r="2779" ht="12.75">
      <c r="AJ2779" s="2"/>
    </row>
    <row r="2780" ht="12.75">
      <c r="AJ2780" s="2"/>
    </row>
    <row r="2781" ht="12.75">
      <c r="AJ2781" s="2"/>
    </row>
    <row r="2782" ht="12.75">
      <c r="AJ2782" s="2"/>
    </row>
    <row r="2783" ht="12.75">
      <c r="AJ2783" s="2"/>
    </row>
    <row r="2784" ht="12.75">
      <c r="AJ2784" s="2"/>
    </row>
    <row r="2785" ht="12.75">
      <c r="AJ2785" s="2"/>
    </row>
    <row r="2786" ht="12.75">
      <c r="AJ2786" s="2"/>
    </row>
    <row r="2787" ht="12.75">
      <c r="AJ2787" s="2"/>
    </row>
    <row r="2788" ht="12.75">
      <c r="AJ2788" s="2"/>
    </row>
    <row r="2789" ht="12.75">
      <c r="AJ2789" s="2"/>
    </row>
    <row r="2790" ht="12.75">
      <c r="AJ2790" s="2"/>
    </row>
    <row r="2791" ht="12.75">
      <c r="AJ2791" s="2"/>
    </row>
    <row r="2792" ht="12.75">
      <c r="AJ2792" s="2"/>
    </row>
    <row r="2793" ht="12.75">
      <c r="AJ2793" s="2"/>
    </row>
    <row r="2794" ht="12.75">
      <c r="AJ2794" s="2"/>
    </row>
    <row r="2795" ht="12.75">
      <c r="AJ2795" s="2"/>
    </row>
    <row r="2796" ht="12.75">
      <c r="AJ2796" s="2"/>
    </row>
    <row r="2797" ht="12.75">
      <c r="AJ2797" s="2"/>
    </row>
    <row r="2798" ht="12.75">
      <c r="AJ2798" s="2"/>
    </row>
    <row r="2799" ht="12.75">
      <c r="AJ2799" s="2"/>
    </row>
    <row r="2800" ht="12.75">
      <c r="AJ2800" s="2"/>
    </row>
    <row r="2801" ht="12.75">
      <c r="AJ2801" s="2"/>
    </row>
    <row r="2802" ht="12.75">
      <c r="AJ2802" s="2"/>
    </row>
    <row r="2803" ht="12.75">
      <c r="AJ2803" s="2"/>
    </row>
    <row r="2804" ht="12.75">
      <c r="AJ2804" s="2"/>
    </row>
    <row r="2805" ht="12.75">
      <c r="AJ2805" s="2"/>
    </row>
    <row r="2806" ht="12.75">
      <c r="AJ2806" s="2"/>
    </row>
    <row r="2807" ht="12.75">
      <c r="AJ2807" s="2"/>
    </row>
    <row r="2808" ht="12.75">
      <c r="AJ2808" s="2"/>
    </row>
    <row r="2809" ht="12.75">
      <c r="AJ2809" s="2"/>
    </row>
    <row r="2810" ht="12.75">
      <c r="AJ2810" s="2"/>
    </row>
    <row r="2811" ht="12.75">
      <c r="AJ2811" s="2"/>
    </row>
    <row r="2812" ht="12.75">
      <c r="AJ2812" s="2"/>
    </row>
    <row r="2813" ht="12.75">
      <c r="AJ2813" s="2"/>
    </row>
    <row r="2814" ht="12.75">
      <c r="AJ2814" s="2"/>
    </row>
    <row r="2815" ht="12.75">
      <c r="AJ2815" s="2"/>
    </row>
    <row r="2816" ht="12.75">
      <c r="AJ2816" s="2"/>
    </row>
    <row r="2817" ht="12.75">
      <c r="AJ2817" s="2"/>
    </row>
    <row r="2818" ht="12.75">
      <c r="AJ2818" s="2"/>
    </row>
    <row r="2819" ht="12.75">
      <c r="AJ2819" s="2"/>
    </row>
    <row r="2820" ht="12.75">
      <c r="AJ2820" s="2"/>
    </row>
    <row r="2821" ht="12.75">
      <c r="AJ2821" s="2"/>
    </row>
    <row r="2822" ht="12.75">
      <c r="AJ2822" s="2"/>
    </row>
    <row r="2823" ht="12.75">
      <c r="AJ2823" s="2"/>
    </row>
    <row r="2824" ht="12.75">
      <c r="AJ2824" s="2"/>
    </row>
    <row r="2825" ht="12.75">
      <c r="AJ2825" s="2"/>
    </row>
    <row r="2826" ht="12.75">
      <c r="AJ2826" s="2"/>
    </row>
    <row r="2827" ht="12.75">
      <c r="AJ2827" s="2"/>
    </row>
    <row r="2828" ht="12.75">
      <c r="AJ2828" s="2"/>
    </row>
    <row r="2829" ht="12.75">
      <c r="AJ2829" s="2"/>
    </row>
    <row r="2830" ht="12.75">
      <c r="AJ2830" s="2"/>
    </row>
    <row r="2831" ht="12.75">
      <c r="AJ2831" s="2"/>
    </row>
    <row r="2832" ht="12.75">
      <c r="AJ2832" s="2"/>
    </row>
    <row r="2833" ht="12.75">
      <c r="AJ2833" s="2"/>
    </row>
    <row r="2834" ht="12.75">
      <c r="AJ2834" s="2"/>
    </row>
    <row r="2835" ht="12.75">
      <c r="AJ2835" s="2"/>
    </row>
    <row r="2836" ht="12.75">
      <c r="AJ2836" s="2"/>
    </row>
    <row r="2837" ht="12.75">
      <c r="AJ2837" s="2"/>
    </row>
    <row r="2838" ht="12.75">
      <c r="AJ2838" s="2"/>
    </row>
    <row r="2839" ht="12.75">
      <c r="AJ2839" s="2"/>
    </row>
    <row r="2840" ht="12.75">
      <c r="AJ2840" s="2"/>
    </row>
    <row r="2841" ht="12.75">
      <c r="AJ2841" s="2"/>
    </row>
    <row r="2842" ht="12.75">
      <c r="AJ2842" s="2"/>
    </row>
    <row r="2843" ht="12.75">
      <c r="AJ2843" s="2"/>
    </row>
    <row r="2844" ht="12.75">
      <c r="AJ2844" s="2"/>
    </row>
    <row r="2845" ht="12.75">
      <c r="AJ2845" s="2"/>
    </row>
    <row r="2846" ht="12.75">
      <c r="AJ2846" s="2"/>
    </row>
    <row r="2847" ht="12.75">
      <c r="AJ2847" s="2"/>
    </row>
    <row r="2848" ht="12.75">
      <c r="AJ2848" s="2"/>
    </row>
    <row r="2849" ht="12.75">
      <c r="AJ2849" s="2"/>
    </row>
    <row r="2850" ht="12.75">
      <c r="AJ2850" s="2"/>
    </row>
    <row r="2851" ht="12.75">
      <c r="AJ2851" s="2"/>
    </row>
    <row r="2852" ht="12.75">
      <c r="AJ2852" s="2"/>
    </row>
    <row r="2853" ht="12.75">
      <c r="AJ2853" s="2"/>
    </row>
    <row r="2854" ht="12.75">
      <c r="AJ2854" s="2"/>
    </row>
    <row r="2855" ht="12.75">
      <c r="AJ2855" s="2"/>
    </row>
    <row r="2856" ht="12.75">
      <c r="AJ2856" s="2"/>
    </row>
    <row r="2857" ht="12.75">
      <c r="AJ2857" s="2"/>
    </row>
    <row r="2858" ht="12.75">
      <c r="AJ2858" s="2"/>
    </row>
    <row r="2859" ht="12.75">
      <c r="AJ2859" s="2"/>
    </row>
    <row r="2860" ht="12.75">
      <c r="AJ2860" s="2"/>
    </row>
    <row r="2861" ht="12.75">
      <c r="AJ2861" s="2"/>
    </row>
    <row r="2862" ht="12.75">
      <c r="AJ2862" s="2"/>
    </row>
    <row r="2863" ht="12.75">
      <c r="AJ2863" s="2"/>
    </row>
    <row r="2864" ht="12.75">
      <c r="AJ2864" s="2"/>
    </row>
    <row r="2865" ht="12.75">
      <c r="AJ2865" s="2"/>
    </row>
    <row r="2866" ht="12.75">
      <c r="AJ2866" s="2"/>
    </row>
    <row r="2867" ht="12.75">
      <c r="AJ2867" s="2"/>
    </row>
    <row r="2868" ht="12.75">
      <c r="AJ2868" s="2"/>
    </row>
    <row r="2869" ht="12.75">
      <c r="AJ2869" s="2"/>
    </row>
    <row r="2870" ht="12.75">
      <c r="AJ2870" s="2"/>
    </row>
    <row r="2871" ht="12.75">
      <c r="AJ2871" s="2"/>
    </row>
    <row r="2872" ht="12.75">
      <c r="AJ2872" s="2"/>
    </row>
    <row r="2873" ht="12.75">
      <c r="AJ2873" s="2"/>
    </row>
    <row r="2874" ht="12.75">
      <c r="AJ2874" s="2"/>
    </row>
    <row r="2875" ht="12.75">
      <c r="AJ2875" s="2"/>
    </row>
    <row r="2876" ht="12.75">
      <c r="AJ2876" s="2"/>
    </row>
    <row r="2877" ht="12.75">
      <c r="AJ2877" s="2"/>
    </row>
    <row r="2878" ht="12.75">
      <c r="AJ2878" s="2"/>
    </row>
    <row r="2879" ht="12.75">
      <c r="AJ2879" s="2"/>
    </row>
    <row r="2880" ht="12.75">
      <c r="AJ2880" s="2"/>
    </row>
    <row r="2881" ht="12.75">
      <c r="AJ2881" s="2"/>
    </row>
    <row r="2882" ht="12.75">
      <c r="AJ2882" s="2"/>
    </row>
    <row r="2883" ht="12.75">
      <c r="AJ2883" s="2"/>
    </row>
    <row r="2884" ht="12.75">
      <c r="AJ2884" s="2"/>
    </row>
    <row r="2885" ht="12.75">
      <c r="AJ2885" s="2"/>
    </row>
    <row r="2886" ht="12.75">
      <c r="AJ2886" s="2"/>
    </row>
    <row r="2887" ht="12.75">
      <c r="AJ2887" s="2"/>
    </row>
    <row r="2888" ht="12.75">
      <c r="AJ2888" s="2"/>
    </row>
    <row r="2889" ht="12.75">
      <c r="AJ2889" s="2"/>
    </row>
    <row r="2890" ht="12.75">
      <c r="AJ2890" s="2"/>
    </row>
    <row r="2891" ht="12.75">
      <c r="AJ2891" s="2"/>
    </row>
    <row r="2892" ht="12.75">
      <c r="AJ2892" s="2"/>
    </row>
    <row r="2893" ht="12.75">
      <c r="AJ2893" s="2"/>
    </row>
    <row r="2894" ht="12.75">
      <c r="AJ2894" s="2"/>
    </row>
    <row r="2895" ht="12.75">
      <c r="AJ2895" s="2"/>
    </row>
    <row r="2896" ht="12.75">
      <c r="AJ2896" s="2"/>
    </row>
    <row r="2897" ht="12.75">
      <c r="AJ2897" s="2"/>
    </row>
    <row r="2898" ht="12.75">
      <c r="AJ2898" s="2"/>
    </row>
    <row r="2899" ht="12.75">
      <c r="AJ2899" s="2"/>
    </row>
    <row r="2900" ht="12.75">
      <c r="AJ2900" s="2"/>
    </row>
    <row r="2901" ht="12.75">
      <c r="AJ2901" s="2"/>
    </row>
    <row r="2902" ht="12.75">
      <c r="AJ2902" s="2"/>
    </row>
    <row r="2903" ht="12.75">
      <c r="AJ2903" s="2"/>
    </row>
    <row r="2904" ht="12.75">
      <c r="AJ2904" s="2"/>
    </row>
    <row r="2905" ht="12.75">
      <c r="AJ2905" s="2"/>
    </row>
    <row r="2906" ht="12.75">
      <c r="AJ2906" s="2"/>
    </row>
    <row r="2907" ht="12.75">
      <c r="AJ2907" s="2"/>
    </row>
    <row r="2908" ht="12.75">
      <c r="AJ2908" s="2"/>
    </row>
    <row r="2909" ht="12.75">
      <c r="AJ2909" s="2"/>
    </row>
    <row r="2910" ht="12.75">
      <c r="AJ2910" s="2"/>
    </row>
    <row r="2911" ht="12.75">
      <c r="AJ2911" s="2"/>
    </row>
    <row r="2912" ht="12.75">
      <c r="AJ2912" s="2"/>
    </row>
    <row r="2913" ht="12.75">
      <c r="AJ2913" s="2"/>
    </row>
    <row r="2914" ht="12.75">
      <c r="AJ2914" s="2"/>
    </row>
    <row r="2915" ht="12.75">
      <c r="AJ2915" s="2"/>
    </row>
    <row r="2916" ht="12.75">
      <c r="AJ2916" s="2"/>
    </row>
    <row r="2917" ht="12.75">
      <c r="AJ2917" s="2"/>
    </row>
    <row r="2918" ht="12.75">
      <c r="AJ2918" s="2"/>
    </row>
    <row r="2919" ht="12.75">
      <c r="AJ2919" s="2"/>
    </row>
    <row r="2920" ht="12.75">
      <c r="AJ2920" s="2"/>
    </row>
    <row r="2921" ht="12.75">
      <c r="AJ2921" s="2"/>
    </row>
    <row r="2922" ht="12.75">
      <c r="AJ2922" s="2"/>
    </row>
    <row r="2923" ht="12.75">
      <c r="AJ2923" s="2"/>
    </row>
    <row r="2924" ht="12.75">
      <c r="AJ2924" s="2"/>
    </row>
    <row r="2925" ht="12.75">
      <c r="AJ2925" s="2"/>
    </row>
    <row r="2926" ht="12.75">
      <c r="AJ2926" s="2"/>
    </row>
    <row r="2927" ht="12.75">
      <c r="AJ2927" s="2"/>
    </row>
    <row r="2928" ht="12.75">
      <c r="AJ2928" s="2"/>
    </row>
    <row r="2929" ht="12.75">
      <c r="AJ2929" s="2"/>
    </row>
    <row r="2930" ht="12.75">
      <c r="AJ2930" s="2"/>
    </row>
    <row r="2931" ht="12.75">
      <c r="AJ2931" s="2"/>
    </row>
    <row r="2932" ht="12.75">
      <c r="AJ2932" s="2"/>
    </row>
    <row r="2933" ht="12.75">
      <c r="AJ2933" s="2"/>
    </row>
    <row r="2934" ht="12.75">
      <c r="AJ2934" s="2"/>
    </row>
    <row r="2935" ht="12.75">
      <c r="AJ2935" s="2"/>
    </row>
    <row r="2936" ht="12.75">
      <c r="AJ2936" s="2"/>
    </row>
    <row r="2937" ht="12.75">
      <c r="AJ2937" s="2"/>
    </row>
    <row r="2938" ht="12.75">
      <c r="AJ2938" s="2"/>
    </row>
    <row r="2939" ht="12.75">
      <c r="AJ2939" s="2"/>
    </row>
    <row r="2940" ht="12.75">
      <c r="AJ2940" s="2"/>
    </row>
    <row r="2941" ht="12.75">
      <c r="AJ2941" s="2"/>
    </row>
    <row r="2942" ht="12.75">
      <c r="AJ2942" s="2"/>
    </row>
    <row r="2943" ht="12.75">
      <c r="AJ2943" s="2"/>
    </row>
    <row r="2944" ht="12.75">
      <c r="AJ2944" s="2"/>
    </row>
    <row r="2945" ht="12.75">
      <c r="AJ2945" s="2"/>
    </row>
    <row r="2946" ht="12.75">
      <c r="AJ2946" s="2"/>
    </row>
    <row r="2947" ht="12.75">
      <c r="AJ2947" s="2"/>
    </row>
    <row r="2948" ht="12.75">
      <c r="AJ2948" s="2"/>
    </row>
    <row r="2949" ht="12.75">
      <c r="AJ2949" s="2"/>
    </row>
    <row r="2950" ht="12.75">
      <c r="AJ2950" s="2"/>
    </row>
    <row r="2951" ht="12.75">
      <c r="AJ2951" s="2"/>
    </row>
    <row r="2952" ht="12.75">
      <c r="AJ2952" s="2"/>
    </row>
    <row r="2953" ht="12.75">
      <c r="AJ2953" s="2"/>
    </row>
    <row r="2954" ht="12.75">
      <c r="AJ2954" s="2"/>
    </row>
    <row r="2955" ht="12.75">
      <c r="AJ2955" s="2"/>
    </row>
    <row r="2956" ht="12.75">
      <c r="AJ2956" s="2"/>
    </row>
    <row r="2957" ht="12.75">
      <c r="AJ2957" s="2"/>
    </row>
    <row r="2958" ht="12.75">
      <c r="AJ2958" s="2"/>
    </row>
    <row r="2959" ht="12.75">
      <c r="AJ2959" s="2"/>
    </row>
    <row r="2960" ht="12.75">
      <c r="AJ2960" s="2"/>
    </row>
    <row r="2961" ht="12.75">
      <c r="AJ2961" s="2"/>
    </row>
    <row r="2962" ht="12.75">
      <c r="AJ2962" s="2"/>
    </row>
    <row r="2963" ht="12.75">
      <c r="AJ2963" s="2"/>
    </row>
    <row r="2964" ht="12.75">
      <c r="AJ2964" s="2"/>
    </row>
    <row r="2965" ht="12.75">
      <c r="AJ2965" s="2"/>
    </row>
    <row r="2966" ht="12.75">
      <c r="AJ2966" s="2"/>
    </row>
    <row r="2967" ht="12.75">
      <c r="AJ2967" s="2"/>
    </row>
    <row r="2968" ht="12.75">
      <c r="AJ2968" s="2"/>
    </row>
    <row r="2969" ht="12.75">
      <c r="AJ2969" s="2"/>
    </row>
    <row r="2970" ht="12.75">
      <c r="AJ2970" s="2"/>
    </row>
    <row r="2971" ht="12.75">
      <c r="AJ2971" s="2"/>
    </row>
    <row r="2972" ht="12.75">
      <c r="AJ2972" s="2"/>
    </row>
    <row r="2973" ht="12.75">
      <c r="AJ2973" s="2"/>
    </row>
    <row r="2974" ht="12.75">
      <c r="AJ2974" s="2"/>
    </row>
    <row r="2975" ht="12.75">
      <c r="AJ2975" s="2"/>
    </row>
    <row r="2976" ht="12.75">
      <c r="AJ2976" s="2"/>
    </row>
    <row r="2977" ht="12.75">
      <c r="AJ2977" s="2"/>
    </row>
    <row r="2978" ht="12.75">
      <c r="AJ2978" s="2"/>
    </row>
    <row r="2979" ht="12.75">
      <c r="AJ2979" s="2"/>
    </row>
    <row r="2980" ht="12.75">
      <c r="AJ2980" s="2"/>
    </row>
    <row r="2981" ht="12.75">
      <c r="AJ2981" s="2"/>
    </row>
    <row r="2982" ht="12.75">
      <c r="AJ2982" s="2"/>
    </row>
    <row r="2983" ht="12.75">
      <c r="AJ2983" s="2"/>
    </row>
    <row r="2984" ht="12.75">
      <c r="AJ2984" s="2"/>
    </row>
    <row r="2985" ht="12.75">
      <c r="AJ2985" s="2"/>
    </row>
    <row r="2986" ht="12.75">
      <c r="AJ2986" s="2"/>
    </row>
    <row r="2987" ht="12.75">
      <c r="AJ2987" s="2"/>
    </row>
    <row r="2988" ht="12.75">
      <c r="AJ2988" s="2"/>
    </row>
    <row r="2989" ht="12.75">
      <c r="AJ2989" s="2"/>
    </row>
    <row r="2990" ht="12.75">
      <c r="AJ2990" s="2"/>
    </row>
    <row r="2991" ht="12.75">
      <c r="AJ2991" s="2"/>
    </row>
    <row r="2992" ht="12.75">
      <c r="AJ2992" s="2"/>
    </row>
    <row r="2993" ht="12.75">
      <c r="AJ2993" s="2"/>
    </row>
    <row r="2994" ht="12.75">
      <c r="AJ2994" s="2"/>
    </row>
    <row r="2995" ht="12.75">
      <c r="AJ2995" s="2"/>
    </row>
    <row r="2996" ht="12.75">
      <c r="AJ2996" s="2"/>
    </row>
    <row r="2997" ht="12.75">
      <c r="AJ2997" s="2"/>
    </row>
    <row r="2998" ht="12.75">
      <c r="AJ2998" s="2"/>
    </row>
    <row r="2999" ht="12.75">
      <c r="AJ2999" s="2"/>
    </row>
    <row r="3000" ht="12.75">
      <c r="AJ3000" s="2"/>
    </row>
    <row r="3001" ht="12.75">
      <c r="AJ3001" s="2"/>
    </row>
    <row r="3002" ht="12.75">
      <c r="AJ3002" s="2"/>
    </row>
    <row r="3003" ht="12.75">
      <c r="AJ3003" s="2"/>
    </row>
    <row r="3004" ht="12.75">
      <c r="AJ3004" s="2"/>
    </row>
    <row r="3005" ht="12.75">
      <c r="AJ3005" s="2"/>
    </row>
    <row r="3006" ht="12.75">
      <c r="AJ3006" s="2"/>
    </row>
    <row r="3007" ht="12.75">
      <c r="AJ3007" s="2"/>
    </row>
    <row r="3008" ht="12.75">
      <c r="AJ3008" s="2"/>
    </row>
    <row r="3009" ht="12.75">
      <c r="AJ3009" s="2"/>
    </row>
    <row r="3010" ht="12.75">
      <c r="AJ3010" s="2"/>
    </row>
    <row r="3011" ht="12.75">
      <c r="AJ3011" s="2"/>
    </row>
    <row r="3012" ht="12.75">
      <c r="AJ3012" s="2"/>
    </row>
    <row r="3013" ht="12.75">
      <c r="AJ3013" s="2"/>
    </row>
    <row r="3014" ht="12.75">
      <c r="AJ3014" s="2"/>
    </row>
    <row r="3015" ht="12.75">
      <c r="AJ3015" s="2"/>
    </row>
    <row r="3016" ht="12.75">
      <c r="AJ3016" s="2"/>
    </row>
    <row r="3017" ht="12.75">
      <c r="AJ3017" s="2"/>
    </row>
    <row r="3018" ht="12.75">
      <c r="AJ3018" s="2"/>
    </row>
    <row r="3019" ht="12.75">
      <c r="AJ3019" s="2"/>
    </row>
    <row r="3020" ht="12.75">
      <c r="AJ3020" s="2"/>
    </row>
    <row r="3021" ht="12.75">
      <c r="AJ3021" s="2"/>
    </row>
    <row r="3022" ht="12.75">
      <c r="AJ3022" s="2"/>
    </row>
    <row r="3023" ht="12.75">
      <c r="AJ3023" s="2"/>
    </row>
    <row r="3024" ht="12.75">
      <c r="AJ3024" s="2"/>
    </row>
    <row r="3025" ht="12.75">
      <c r="AJ3025" s="2"/>
    </row>
    <row r="3026" ht="12.75">
      <c r="AJ3026" s="2"/>
    </row>
    <row r="3027" ht="12.75">
      <c r="AJ3027" s="2"/>
    </row>
    <row r="3028" ht="12.75">
      <c r="AJ3028" s="2"/>
    </row>
    <row r="3029" ht="12.75">
      <c r="AJ3029" s="2"/>
    </row>
    <row r="3030" ht="12.75">
      <c r="AJ3030" s="2"/>
    </row>
    <row r="3031" ht="12.75">
      <c r="AJ3031" s="2"/>
    </row>
    <row r="3032" ht="12.75">
      <c r="AJ3032" s="2"/>
    </row>
    <row r="3033" ht="12.75">
      <c r="AJ3033" s="2"/>
    </row>
    <row r="3034" ht="12.75">
      <c r="AJ3034" s="2"/>
    </row>
    <row r="3035" ht="12.75">
      <c r="AJ3035" s="2"/>
    </row>
    <row r="3036" ht="12.75">
      <c r="AJ3036" s="2"/>
    </row>
    <row r="3037" ht="12.75">
      <c r="AJ3037" s="2"/>
    </row>
    <row r="3038" ht="12.75">
      <c r="AJ3038" s="2"/>
    </row>
    <row r="3039" ht="12.75">
      <c r="AJ3039" s="2"/>
    </row>
    <row r="3040" ht="12.75">
      <c r="AJ3040" s="2"/>
    </row>
    <row r="3041" ht="12.75">
      <c r="AJ3041" s="2"/>
    </row>
    <row r="3042" ht="12.75">
      <c r="AJ3042" s="2"/>
    </row>
    <row r="3043" ht="12.75">
      <c r="AJ3043" s="2"/>
    </row>
    <row r="3044" ht="12.75">
      <c r="AJ3044" s="2"/>
    </row>
    <row r="3045" ht="12.75">
      <c r="AJ3045" s="2"/>
    </row>
    <row r="3046" ht="12.75">
      <c r="AJ3046" s="2"/>
    </row>
    <row r="3047" ht="12.75">
      <c r="AJ3047" s="2"/>
    </row>
    <row r="3048" ht="12.75">
      <c r="AJ3048" s="2"/>
    </row>
    <row r="3049" ht="12.75">
      <c r="AJ3049" s="2"/>
    </row>
    <row r="3050" ht="12.75">
      <c r="AJ3050" s="2"/>
    </row>
    <row r="3051" ht="12.75">
      <c r="AJ3051" s="2"/>
    </row>
    <row r="3052" ht="12.75">
      <c r="AJ3052" s="2"/>
    </row>
    <row r="3053" ht="12.75">
      <c r="AJ3053" s="2"/>
    </row>
    <row r="3054" ht="12.75">
      <c r="AJ3054" s="2"/>
    </row>
    <row r="3055" ht="12.75">
      <c r="AJ3055" s="2"/>
    </row>
    <row r="3056" ht="12.75">
      <c r="AJ3056" s="2"/>
    </row>
    <row r="3057" ht="12.75">
      <c r="AJ3057" s="2"/>
    </row>
    <row r="3058" ht="12.75">
      <c r="AJ3058" s="2"/>
    </row>
    <row r="3059" ht="12.75">
      <c r="AJ3059" s="2"/>
    </row>
    <row r="3060" ht="12.75">
      <c r="AJ3060" s="2"/>
    </row>
    <row r="3061" ht="12.75">
      <c r="AJ3061" s="2"/>
    </row>
    <row r="3062" ht="12.75">
      <c r="AJ3062" s="2"/>
    </row>
    <row r="3063" ht="12.75">
      <c r="AJ3063" s="2"/>
    </row>
    <row r="3064" ht="12.75">
      <c r="AJ3064" s="2"/>
    </row>
    <row r="3065" ht="12.75">
      <c r="AJ3065" s="2"/>
    </row>
    <row r="3066" ht="12.75">
      <c r="AJ3066" s="2"/>
    </row>
    <row r="3067" ht="12.75">
      <c r="AJ3067" s="2"/>
    </row>
    <row r="3068" ht="12.75">
      <c r="AJ3068" s="2"/>
    </row>
    <row r="3069" ht="12.75">
      <c r="AJ3069" s="2"/>
    </row>
    <row r="3070" ht="12.75">
      <c r="AJ3070" s="2"/>
    </row>
    <row r="3071" ht="12.75">
      <c r="AJ3071" s="2"/>
    </row>
    <row r="3072" ht="12.75">
      <c r="AJ3072" s="2"/>
    </row>
    <row r="3073" ht="12.75">
      <c r="AJ3073" s="2"/>
    </row>
    <row r="3074" ht="12.75">
      <c r="AJ3074" s="2"/>
    </row>
    <row r="3075" ht="12.75">
      <c r="AJ3075" s="2"/>
    </row>
    <row r="3076" ht="12.75">
      <c r="AJ3076" s="2"/>
    </row>
    <row r="3077" ht="12.75">
      <c r="AJ3077" s="2"/>
    </row>
    <row r="3078" ht="12.75">
      <c r="AJ3078" s="2"/>
    </row>
    <row r="3079" ht="12.75">
      <c r="AJ3079" s="2"/>
    </row>
    <row r="3080" ht="12.75">
      <c r="AJ3080" s="2"/>
    </row>
    <row r="3081" ht="12.75">
      <c r="AJ3081" s="2"/>
    </row>
    <row r="3082" ht="12.75">
      <c r="AJ3082" s="2"/>
    </row>
    <row r="3083" ht="12.75">
      <c r="AJ3083" s="2"/>
    </row>
    <row r="3084" ht="12.75">
      <c r="AJ3084" s="2"/>
    </row>
    <row r="3085" ht="12.75">
      <c r="AJ3085" s="2"/>
    </row>
    <row r="3086" ht="12.75">
      <c r="AJ3086" s="2"/>
    </row>
    <row r="3087" ht="12.75">
      <c r="AJ3087" s="2"/>
    </row>
    <row r="3088" ht="12.75">
      <c r="AJ3088" s="2"/>
    </row>
    <row r="3089" ht="12.75">
      <c r="AJ3089" s="2"/>
    </row>
    <row r="3090" ht="12.75">
      <c r="AJ3090" s="2"/>
    </row>
    <row r="3091" ht="12.75">
      <c r="AJ3091" s="2"/>
    </row>
    <row r="3092" ht="12.75">
      <c r="AJ3092" s="2"/>
    </row>
    <row r="3093" ht="12.75">
      <c r="AJ3093" s="2"/>
    </row>
    <row r="3094" ht="12.75">
      <c r="AJ3094" s="2"/>
    </row>
    <row r="3095" ht="12.75">
      <c r="AJ3095" s="2"/>
    </row>
    <row r="3096" ht="12.75">
      <c r="AJ3096" s="2"/>
    </row>
    <row r="3097" ht="12.75">
      <c r="AJ3097" s="2"/>
    </row>
    <row r="3098" ht="12.75">
      <c r="AJ3098" s="2"/>
    </row>
    <row r="3099" ht="12.75">
      <c r="AJ3099" s="2"/>
    </row>
    <row r="3100" ht="12.75">
      <c r="AJ3100" s="2"/>
    </row>
    <row r="3101" ht="12.75">
      <c r="AJ3101" s="2"/>
    </row>
    <row r="3102" ht="12.75">
      <c r="AJ3102" s="2"/>
    </row>
    <row r="3103" ht="12.75">
      <c r="AJ3103" s="2"/>
    </row>
    <row r="3104" ht="12.75">
      <c r="AJ3104" s="2"/>
    </row>
    <row r="3105" ht="12.75">
      <c r="AJ3105" s="2"/>
    </row>
    <row r="3106" ht="12.75">
      <c r="AJ3106" s="2"/>
    </row>
    <row r="3107" ht="12.75">
      <c r="AJ3107" s="2"/>
    </row>
    <row r="3108" ht="12.75">
      <c r="AJ3108" s="2"/>
    </row>
    <row r="3109" ht="12.75">
      <c r="AJ3109" s="2"/>
    </row>
    <row r="3110" ht="12.75">
      <c r="AJ3110" s="2"/>
    </row>
    <row r="3111" ht="12.75">
      <c r="AJ3111" s="2"/>
    </row>
    <row r="3112" ht="12.75">
      <c r="AJ3112" s="2"/>
    </row>
    <row r="3113" ht="12.75">
      <c r="AJ3113" s="2"/>
    </row>
    <row r="3114" ht="12.75">
      <c r="AJ3114" s="2"/>
    </row>
    <row r="3115" ht="12.75">
      <c r="AJ3115" s="2"/>
    </row>
    <row r="3116" ht="12.75">
      <c r="AJ3116" s="2"/>
    </row>
    <row r="3117" ht="12.75">
      <c r="AJ3117" s="2"/>
    </row>
    <row r="3118" ht="12.75">
      <c r="AJ3118" s="2"/>
    </row>
    <row r="3119" ht="12.75">
      <c r="AJ3119" s="2"/>
    </row>
    <row r="3120" ht="12.75">
      <c r="AJ3120" s="2"/>
    </row>
    <row r="3121" ht="12.75">
      <c r="AJ3121" s="2"/>
    </row>
    <row r="3122" ht="12.75">
      <c r="AJ3122" s="2"/>
    </row>
    <row r="3123" ht="12.75">
      <c r="AJ3123" s="2"/>
    </row>
    <row r="3124" ht="12.75">
      <c r="AJ3124" s="2"/>
    </row>
    <row r="3125" ht="12.75">
      <c r="AJ3125" s="2"/>
    </row>
    <row r="3126" ht="12.75">
      <c r="AJ3126" s="2"/>
    </row>
    <row r="3127" ht="12.75">
      <c r="AJ3127" s="2"/>
    </row>
    <row r="3128" ht="12.75">
      <c r="AJ3128" s="2"/>
    </row>
    <row r="3129" ht="12.75">
      <c r="AJ3129" s="2"/>
    </row>
    <row r="3130" ht="12.75">
      <c r="AJ3130" s="2"/>
    </row>
    <row r="3131" ht="12.75">
      <c r="AJ3131" s="2"/>
    </row>
    <row r="3132" ht="12.75">
      <c r="AJ3132" s="2"/>
    </row>
    <row r="3133" ht="12.75">
      <c r="AJ3133" s="2"/>
    </row>
    <row r="3134" ht="12.75">
      <c r="AJ3134" s="2"/>
    </row>
    <row r="3135" ht="12.75">
      <c r="AJ3135" s="2"/>
    </row>
    <row r="3136" ht="12.75">
      <c r="AJ3136" s="2"/>
    </row>
    <row r="3137" ht="12.75">
      <c r="AJ3137" s="2"/>
    </row>
    <row r="3138" ht="12.75">
      <c r="AJ3138" s="2"/>
    </row>
    <row r="3139" ht="12.75">
      <c r="AJ3139" s="2"/>
    </row>
    <row r="3140" ht="12.75">
      <c r="AJ3140" s="2"/>
    </row>
    <row r="3141" ht="12.75">
      <c r="AJ3141" s="2"/>
    </row>
    <row r="3142" ht="12.75">
      <c r="AJ3142" s="2"/>
    </row>
    <row r="3143" ht="12.75">
      <c r="AJ3143" s="2"/>
    </row>
    <row r="3144" ht="12.75">
      <c r="AJ3144" s="2"/>
    </row>
    <row r="3145" ht="12.75">
      <c r="AJ3145" s="2"/>
    </row>
    <row r="3146" ht="12.75">
      <c r="AJ3146" s="2"/>
    </row>
    <row r="3147" ht="12.75">
      <c r="AJ3147" s="2"/>
    </row>
    <row r="3148" ht="12.75">
      <c r="AJ3148" s="2"/>
    </row>
    <row r="3149" ht="12.75">
      <c r="AJ3149" s="2"/>
    </row>
    <row r="3150" ht="12.75">
      <c r="AJ3150" s="2"/>
    </row>
    <row r="3151" ht="12.75">
      <c r="AJ3151" s="2"/>
    </row>
    <row r="3152" ht="12.75">
      <c r="AJ3152" s="2"/>
    </row>
    <row r="3153" ht="12.75">
      <c r="AJ3153" s="2"/>
    </row>
    <row r="3154" ht="12.75">
      <c r="AJ3154" s="2"/>
    </row>
    <row r="3155" ht="12.75">
      <c r="AJ3155" s="2"/>
    </row>
    <row r="3156" ht="12.75">
      <c r="AJ3156" s="2"/>
    </row>
    <row r="3157" ht="12.75">
      <c r="AJ3157" s="2"/>
    </row>
    <row r="3158" ht="12.75">
      <c r="AJ3158" s="2"/>
    </row>
    <row r="3159" ht="12.75">
      <c r="AJ3159" s="2"/>
    </row>
    <row r="3160" ht="12.75">
      <c r="AJ3160" s="2"/>
    </row>
    <row r="3161" ht="12.75">
      <c r="AJ3161" s="2"/>
    </row>
    <row r="3162" ht="12.75">
      <c r="AJ3162" s="2"/>
    </row>
    <row r="3163" ht="12.75">
      <c r="AJ3163" s="2"/>
    </row>
    <row r="3164" ht="12.75">
      <c r="AJ3164" s="2"/>
    </row>
    <row r="3165" ht="12.75">
      <c r="AJ3165" s="2"/>
    </row>
    <row r="3166" ht="12.75">
      <c r="AJ3166" s="2"/>
    </row>
    <row r="3167" ht="12.75">
      <c r="AJ3167" s="2"/>
    </row>
    <row r="3168" ht="12.75">
      <c r="AJ3168" s="2"/>
    </row>
    <row r="3169" ht="12.75">
      <c r="AJ3169" s="2"/>
    </row>
    <row r="3170" ht="12.75">
      <c r="AJ3170" s="2"/>
    </row>
    <row r="3171" ht="12.75">
      <c r="AJ3171" s="2"/>
    </row>
    <row r="3172" ht="12.75">
      <c r="AJ3172" s="2"/>
    </row>
    <row r="3173" ht="12.75">
      <c r="AJ3173" s="2"/>
    </row>
    <row r="3174" ht="12.75">
      <c r="AJ3174" s="2"/>
    </row>
    <row r="3175" ht="12.75">
      <c r="AJ3175" s="2"/>
    </row>
    <row r="3176" ht="12.75">
      <c r="AJ3176" s="2"/>
    </row>
    <row r="3177" ht="12.75">
      <c r="AJ3177" s="2"/>
    </row>
    <row r="3178" ht="12.75">
      <c r="AJ3178" s="2"/>
    </row>
    <row r="3179" ht="12.75">
      <c r="AJ3179" s="2"/>
    </row>
    <row r="3180" ht="12.75">
      <c r="AJ3180" s="2"/>
    </row>
    <row r="3181" ht="12.75">
      <c r="AJ3181" s="2"/>
    </row>
    <row r="3182" ht="12.75">
      <c r="AJ3182" s="2"/>
    </row>
    <row r="3183" ht="12.75">
      <c r="AJ3183" s="2"/>
    </row>
    <row r="3184" ht="12.75">
      <c r="AJ3184" s="2"/>
    </row>
    <row r="3185" ht="12.75">
      <c r="AJ3185" s="2"/>
    </row>
    <row r="3186" ht="12.75">
      <c r="AJ3186" s="2"/>
    </row>
    <row r="3187" ht="12.75">
      <c r="AJ3187" s="2"/>
    </row>
    <row r="3188" ht="12.75">
      <c r="AJ3188" s="2"/>
    </row>
    <row r="3189" ht="12.75">
      <c r="AJ3189" s="2"/>
    </row>
    <row r="3190" ht="12.75">
      <c r="AJ3190" s="2"/>
    </row>
    <row r="3191" ht="12.75">
      <c r="AJ3191" s="2"/>
    </row>
    <row r="3192" ht="12.75">
      <c r="AJ3192" s="2"/>
    </row>
    <row r="3193" ht="12.75">
      <c r="AJ3193" s="2"/>
    </row>
    <row r="3194" ht="12.75">
      <c r="AJ3194" s="2"/>
    </row>
    <row r="3195" ht="12.75">
      <c r="AJ3195" s="2"/>
    </row>
    <row r="3196" ht="12.75">
      <c r="AJ3196" s="2"/>
    </row>
    <row r="3197" ht="12.75">
      <c r="AJ3197" s="2"/>
    </row>
    <row r="3198" ht="12.75">
      <c r="AJ3198" s="2"/>
    </row>
    <row r="3199" ht="12.75">
      <c r="AJ3199" s="2"/>
    </row>
    <row r="3200" ht="12.75">
      <c r="AJ3200" s="2"/>
    </row>
    <row r="3201" ht="12.75">
      <c r="AJ3201" s="2"/>
    </row>
    <row r="3202" ht="12.75">
      <c r="AJ3202" s="2"/>
    </row>
    <row r="3203" ht="12.75">
      <c r="AJ3203" s="2"/>
    </row>
    <row r="3204" ht="12.75">
      <c r="AJ3204" s="2"/>
    </row>
    <row r="3205" ht="12.75">
      <c r="AJ3205" s="2"/>
    </row>
    <row r="3206" ht="12.75">
      <c r="AJ3206" s="2"/>
    </row>
    <row r="3207" ht="12.75">
      <c r="AJ3207" s="2"/>
    </row>
    <row r="3208" ht="12.75">
      <c r="AJ3208" s="2"/>
    </row>
    <row r="3209" ht="12.75">
      <c r="AJ3209" s="2"/>
    </row>
    <row r="3210" ht="12.75">
      <c r="AJ3210" s="2"/>
    </row>
    <row r="3211" ht="12.75">
      <c r="AJ3211" s="2"/>
    </row>
    <row r="3212" ht="12.75">
      <c r="AJ3212" s="2"/>
    </row>
    <row r="3213" ht="12.75">
      <c r="AJ3213" s="2"/>
    </row>
    <row r="3214" ht="12.75">
      <c r="AJ3214" s="2"/>
    </row>
    <row r="3215" ht="12.75">
      <c r="AJ3215" s="2"/>
    </row>
    <row r="3216" ht="12.75">
      <c r="AJ3216" s="2"/>
    </row>
    <row r="3217" ht="12.75">
      <c r="AJ3217" s="2"/>
    </row>
    <row r="3218" ht="12.75">
      <c r="AJ3218" s="2"/>
    </row>
    <row r="3219" ht="12.75">
      <c r="AJ3219" s="2"/>
    </row>
    <row r="3220" ht="12.75">
      <c r="AJ3220" s="2"/>
    </row>
    <row r="3221" ht="12.75">
      <c r="AJ3221" s="2"/>
    </row>
    <row r="3222" ht="12.75">
      <c r="AJ3222" s="2"/>
    </row>
    <row r="3223" ht="12.75">
      <c r="AJ3223" s="2"/>
    </row>
    <row r="3224" ht="12.75">
      <c r="AJ3224" s="2"/>
    </row>
    <row r="3225" ht="12.75">
      <c r="AJ3225" s="2"/>
    </row>
    <row r="3226" ht="12.75">
      <c r="AJ3226" s="2"/>
    </row>
    <row r="3227" ht="12.75">
      <c r="AJ3227" s="2"/>
    </row>
    <row r="3228" ht="12.75">
      <c r="AJ3228" s="2"/>
    </row>
    <row r="3229" ht="12.75">
      <c r="AJ3229" s="2"/>
    </row>
    <row r="3230" ht="12.75">
      <c r="AJ3230" s="2"/>
    </row>
    <row r="3231" ht="12.75">
      <c r="AJ3231" s="2"/>
    </row>
    <row r="3232" ht="12.75">
      <c r="AJ3232" s="2"/>
    </row>
    <row r="3233" ht="12.75">
      <c r="AJ3233" s="2"/>
    </row>
    <row r="3234" ht="12.75">
      <c r="AJ3234" s="2"/>
    </row>
    <row r="3235" ht="12.75">
      <c r="AJ3235" s="2"/>
    </row>
    <row r="3236" ht="12.75">
      <c r="AJ3236" s="2"/>
    </row>
    <row r="3237" ht="12.75">
      <c r="AJ3237" s="2"/>
    </row>
    <row r="3238" ht="12.75">
      <c r="AJ3238" s="2"/>
    </row>
    <row r="3239" ht="12.75">
      <c r="AJ3239" s="2"/>
    </row>
    <row r="3240" ht="12.75">
      <c r="AJ3240" s="2"/>
    </row>
    <row r="3241" ht="12.75">
      <c r="AJ3241" s="2"/>
    </row>
    <row r="3242" ht="12.75">
      <c r="AJ3242" s="2"/>
    </row>
    <row r="3243" ht="12.75">
      <c r="AJ3243" s="2"/>
    </row>
    <row r="3244" ht="12.75">
      <c r="AJ3244" s="2"/>
    </row>
    <row r="3245" ht="12.75">
      <c r="AJ3245" s="2"/>
    </row>
    <row r="3246" ht="12.75">
      <c r="AJ3246" s="2"/>
    </row>
    <row r="3247" ht="12.75">
      <c r="AJ3247" s="2"/>
    </row>
    <row r="3248" ht="12.75">
      <c r="AJ3248" s="2"/>
    </row>
    <row r="3249" ht="12.75">
      <c r="AJ3249" s="2"/>
    </row>
    <row r="3250" ht="12.75">
      <c r="AJ3250" s="2"/>
    </row>
    <row r="3251" ht="12.75">
      <c r="AJ3251" s="2"/>
    </row>
    <row r="3252" ht="12.75">
      <c r="AJ3252" s="2"/>
    </row>
    <row r="3253" ht="12.75">
      <c r="AJ3253" s="2"/>
    </row>
    <row r="3254" ht="12.75">
      <c r="AJ3254" s="2"/>
    </row>
    <row r="3255" ht="12.75">
      <c r="AJ3255" s="2"/>
    </row>
    <row r="3256" ht="12.75">
      <c r="AJ3256" s="2"/>
    </row>
    <row r="3257" ht="12.75">
      <c r="AJ3257" s="2"/>
    </row>
    <row r="3258" ht="12.75">
      <c r="AJ3258" s="2"/>
    </row>
    <row r="3259" ht="12.75">
      <c r="AJ3259" s="2"/>
    </row>
    <row r="3260" ht="12.75">
      <c r="AJ3260" s="2"/>
    </row>
    <row r="3261" ht="12.75">
      <c r="AJ3261" s="2"/>
    </row>
    <row r="3262" ht="12.75">
      <c r="AJ3262" s="2"/>
    </row>
    <row r="3263" ht="12.75">
      <c r="AJ3263" s="2"/>
    </row>
    <row r="3264" ht="12.75">
      <c r="AJ3264" s="2"/>
    </row>
    <row r="3265" ht="12.75">
      <c r="AJ3265" s="2"/>
    </row>
    <row r="3266" ht="12.75">
      <c r="AJ3266" s="2"/>
    </row>
    <row r="3267" ht="12.75">
      <c r="AJ3267" s="2"/>
    </row>
    <row r="3268" ht="12.75">
      <c r="AJ3268" s="2"/>
    </row>
    <row r="3269" ht="12.75">
      <c r="AJ3269" s="2"/>
    </row>
    <row r="3270" ht="12.75">
      <c r="AJ3270" s="2"/>
    </row>
    <row r="3271" ht="12.75">
      <c r="AJ3271" s="2"/>
    </row>
    <row r="3272" ht="12.75">
      <c r="AJ3272" s="2"/>
    </row>
    <row r="3273" ht="12.75">
      <c r="AJ3273" s="2"/>
    </row>
    <row r="3274" ht="12.75">
      <c r="AJ3274" s="2"/>
    </row>
    <row r="3275" ht="12.75">
      <c r="AJ3275" s="2"/>
    </row>
    <row r="3276" ht="12.75">
      <c r="AJ3276" s="2"/>
    </row>
    <row r="3277" ht="12.75">
      <c r="AJ3277" s="2"/>
    </row>
    <row r="3278" ht="12.75">
      <c r="AJ3278" s="2"/>
    </row>
    <row r="3279" ht="12.75">
      <c r="AJ3279" s="2"/>
    </row>
    <row r="3280" ht="12.75">
      <c r="AJ3280" s="2"/>
    </row>
    <row r="3281" ht="12.75">
      <c r="AJ3281" s="2"/>
    </row>
    <row r="3282" ht="12.75">
      <c r="AJ3282" s="2"/>
    </row>
    <row r="3283" ht="12.75">
      <c r="AJ3283" s="2"/>
    </row>
    <row r="3284" ht="12.75">
      <c r="AJ3284" s="2"/>
    </row>
    <row r="3285" ht="12.75">
      <c r="AJ3285" s="2"/>
    </row>
    <row r="3286" ht="12.75">
      <c r="AJ3286" s="2"/>
    </row>
    <row r="3287" ht="12.75">
      <c r="AJ3287" s="2"/>
    </row>
    <row r="3288" ht="12.75">
      <c r="AJ3288" s="2"/>
    </row>
    <row r="3289" ht="12.75">
      <c r="AJ3289" s="2"/>
    </row>
    <row r="3290" ht="12.75">
      <c r="AJ3290" s="2"/>
    </row>
    <row r="3291" ht="12.75">
      <c r="AJ3291" s="2"/>
    </row>
    <row r="3292" ht="12.75">
      <c r="AJ3292" s="2"/>
    </row>
    <row r="3293" ht="12.75">
      <c r="AJ3293" s="2"/>
    </row>
    <row r="3294" ht="12.75">
      <c r="AJ3294" s="2"/>
    </row>
    <row r="3295" ht="12.75">
      <c r="AJ3295" s="2"/>
    </row>
    <row r="3296" ht="12.75">
      <c r="AJ3296" s="2"/>
    </row>
    <row r="3297" ht="12.75">
      <c r="AJ3297" s="2"/>
    </row>
    <row r="3298" ht="12.75">
      <c r="AJ3298" s="2"/>
    </row>
    <row r="3299" ht="12.75">
      <c r="AJ3299" s="2"/>
    </row>
    <row r="3300" ht="12.75">
      <c r="AJ3300" s="2"/>
    </row>
    <row r="3301" ht="12.75">
      <c r="AJ3301" s="2"/>
    </row>
    <row r="3302" ht="12.75">
      <c r="AJ3302" s="2"/>
    </row>
    <row r="3303" ht="12.75">
      <c r="AJ3303" s="2"/>
    </row>
    <row r="3304" ht="12.75">
      <c r="AJ3304" s="2"/>
    </row>
    <row r="3305" ht="12.75">
      <c r="AJ3305" s="2"/>
    </row>
    <row r="3306" ht="12.75">
      <c r="AJ3306" s="2"/>
    </row>
    <row r="3307" ht="12.75">
      <c r="AJ3307" s="2"/>
    </row>
    <row r="3308" ht="12.75">
      <c r="AJ3308" s="2"/>
    </row>
    <row r="3309" ht="12.75">
      <c r="AJ3309" s="2"/>
    </row>
    <row r="3310" ht="12.75">
      <c r="AJ3310" s="2"/>
    </row>
    <row r="3311" ht="12.75">
      <c r="AJ3311" s="2"/>
    </row>
    <row r="3312" ht="12.75">
      <c r="AJ3312" s="2"/>
    </row>
    <row r="3313" ht="12.75">
      <c r="AJ3313" s="2"/>
    </row>
    <row r="3314" ht="12.75">
      <c r="AJ3314" s="2"/>
    </row>
    <row r="3315" ht="12.75">
      <c r="AJ3315" s="2"/>
    </row>
    <row r="3316" ht="12.75">
      <c r="AJ3316" s="2"/>
    </row>
    <row r="3317" ht="12.75">
      <c r="AJ3317" s="2"/>
    </row>
    <row r="3318" ht="12.75">
      <c r="AJ3318" s="2"/>
    </row>
    <row r="3319" ht="12.75">
      <c r="AJ3319" s="2"/>
    </row>
    <row r="3320" ht="12.75">
      <c r="AJ3320" s="2"/>
    </row>
    <row r="3321" ht="12.75">
      <c r="AJ3321" s="2"/>
    </row>
    <row r="3322" ht="12.75">
      <c r="AJ3322" s="2"/>
    </row>
    <row r="3323" ht="12.75">
      <c r="AJ3323" s="2"/>
    </row>
    <row r="3324" ht="12.75">
      <c r="AJ3324" s="2"/>
    </row>
    <row r="3325" ht="12.75">
      <c r="AJ3325" s="2"/>
    </row>
    <row r="3326" ht="12.75">
      <c r="AJ3326" s="2"/>
    </row>
    <row r="3327" ht="12.75">
      <c r="AJ3327" s="2"/>
    </row>
    <row r="3328" ht="12.75">
      <c r="AJ3328" s="2"/>
    </row>
    <row r="3329" ht="12.75">
      <c r="AJ3329" s="2"/>
    </row>
    <row r="3330" ht="12.75">
      <c r="AJ3330" s="2"/>
    </row>
    <row r="3331" ht="12.75">
      <c r="AJ3331" s="2"/>
    </row>
    <row r="3332" ht="12.75">
      <c r="AJ3332" s="2"/>
    </row>
    <row r="3333" ht="12.75">
      <c r="AJ3333" s="2"/>
    </row>
    <row r="3334" ht="12.75">
      <c r="AJ3334" s="2"/>
    </row>
    <row r="3335" ht="12.75">
      <c r="AJ3335" s="2"/>
    </row>
    <row r="3336" ht="12.75">
      <c r="AJ3336" s="2"/>
    </row>
    <row r="3337" ht="12.75">
      <c r="AJ3337" s="2"/>
    </row>
    <row r="3338" ht="12.75">
      <c r="AJ3338" s="2"/>
    </row>
    <row r="3339" ht="12.75">
      <c r="AJ3339" s="2"/>
    </row>
    <row r="3340" ht="12.75">
      <c r="AJ3340" s="2"/>
    </row>
    <row r="3341" ht="12.75">
      <c r="AJ3341" s="2"/>
    </row>
    <row r="3342" ht="12.75">
      <c r="AJ3342" s="2"/>
    </row>
    <row r="3343" ht="12.75">
      <c r="AJ3343" s="2"/>
    </row>
    <row r="3344" ht="12.75">
      <c r="AJ3344" s="2"/>
    </row>
    <row r="3345" ht="12.75">
      <c r="AJ3345" s="2"/>
    </row>
    <row r="3346" ht="12.75">
      <c r="AJ3346" s="2"/>
    </row>
    <row r="3347" ht="12.75">
      <c r="AJ3347" s="2"/>
    </row>
    <row r="3348" ht="12.75">
      <c r="AJ3348" s="2"/>
    </row>
    <row r="3349" ht="12.75">
      <c r="AJ3349" s="2"/>
    </row>
    <row r="3350" ht="12.75">
      <c r="AJ3350" s="2"/>
    </row>
    <row r="3351" ht="12.75">
      <c r="AJ3351" s="2"/>
    </row>
    <row r="3352" ht="12.75">
      <c r="AJ3352" s="2"/>
    </row>
    <row r="3353" ht="12.75">
      <c r="AJ3353" s="2"/>
    </row>
    <row r="3354" ht="12.75">
      <c r="AJ3354" s="2"/>
    </row>
    <row r="3355" ht="12.75">
      <c r="AJ3355" s="2"/>
    </row>
    <row r="3356" ht="12.75">
      <c r="AJ3356" s="2"/>
    </row>
    <row r="3357" ht="12.75">
      <c r="AJ3357" s="2"/>
    </row>
    <row r="3358" ht="12.75">
      <c r="AJ3358" s="2"/>
    </row>
    <row r="3359" ht="12.75">
      <c r="AJ3359" s="2"/>
    </row>
    <row r="3360" ht="12.75">
      <c r="AJ3360" s="2"/>
    </row>
    <row r="3361" ht="12.75">
      <c r="AJ3361" s="2"/>
    </row>
    <row r="3362" ht="12.75">
      <c r="AJ3362" s="2"/>
    </row>
    <row r="3363" ht="12.75">
      <c r="AJ3363" s="2"/>
    </row>
    <row r="3364" ht="12.75">
      <c r="AJ3364" s="2"/>
    </row>
    <row r="3365" ht="12.75">
      <c r="AJ3365" s="2"/>
    </row>
    <row r="3366" ht="12.75">
      <c r="AJ3366" s="2"/>
    </row>
    <row r="3367" ht="12.75">
      <c r="AJ3367" s="2"/>
    </row>
    <row r="3368" ht="12.75">
      <c r="AJ3368" s="2"/>
    </row>
    <row r="3369" ht="12.75">
      <c r="AJ3369" s="2"/>
    </row>
    <row r="3370" ht="12.75">
      <c r="AJ3370" s="2"/>
    </row>
    <row r="3371" ht="12.75">
      <c r="AJ3371" s="2"/>
    </row>
    <row r="3372" ht="12.75">
      <c r="AJ3372" s="2"/>
    </row>
    <row r="3373" ht="12.75">
      <c r="AJ3373" s="2"/>
    </row>
    <row r="3374" ht="12.75">
      <c r="AJ3374" s="2"/>
    </row>
    <row r="3375" ht="12.75">
      <c r="AJ3375" s="2"/>
    </row>
    <row r="3376" ht="12.75">
      <c r="AJ3376" s="2"/>
    </row>
    <row r="3377" ht="12.75">
      <c r="AJ3377" s="2"/>
    </row>
    <row r="3378" ht="12.75">
      <c r="AJ3378" s="2"/>
    </row>
    <row r="3379" ht="12.75">
      <c r="AJ3379" s="2"/>
    </row>
    <row r="3380" ht="12.75">
      <c r="AJ3380" s="2"/>
    </row>
    <row r="3381" ht="12.75">
      <c r="AJ3381" s="2"/>
    </row>
    <row r="3382" ht="12.75">
      <c r="AJ3382" s="2"/>
    </row>
    <row r="3383" ht="12.75">
      <c r="AJ3383" s="2"/>
    </row>
    <row r="3384" ht="12.75">
      <c r="AJ3384" s="2"/>
    </row>
    <row r="3385" ht="12.75">
      <c r="AJ3385" s="2"/>
    </row>
    <row r="3386" ht="12.75">
      <c r="AJ3386" s="2"/>
    </row>
    <row r="3387" ht="12.75">
      <c r="AJ3387" s="2"/>
    </row>
    <row r="3388" ht="12.75">
      <c r="AJ3388" s="2"/>
    </row>
    <row r="3389" ht="12.75">
      <c r="AJ3389" s="2"/>
    </row>
    <row r="3390" ht="12.75">
      <c r="AJ3390" s="2"/>
    </row>
    <row r="3391" ht="12.75">
      <c r="AJ3391" s="2"/>
    </row>
    <row r="3392" ht="12.75">
      <c r="AJ3392" s="2"/>
    </row>
    <row r="3393" ht="12.75">
      <c r="AJ3393" s="2"/>
    </row>
    <row r="3394" ht="12.75">
      <c r="AJ3394" s="2"/>
    </row>
    <row r="3395" ht="12.75">
      <c r="AJ3395" s="2"/>
    </row>
    <row r="3396" ht="12.75">
      <c r="AJ3396" s="2"/>
    </row>
    <row r="3397" ht="12.75">
      <c r="AJ3397" s="2"/>
    </row>
    <row r="3398" ht="12.75">
      <c r="AJ3398" s="2"/>
    </row>
    <row r="3399" ht="12.75">
      <c r="AJ3399" s="2"/>
    </row>
    <row r="3400" ht="12.75">
      <c r="AJ3400" s="2"/>
    </row>
    <row r="3401" ht="12.75">
      <c r="AJ3401" s="2"/>
    </row>
    <row r="3402" ht="12.75">
      <c r="AJ3402" s="2"/>
    </row>
    <row r="3403" ht="12.75">
      <c r="AJ3403" s="2"/>
    </row>
    <row r="3404" ht="12.75">
      <c r="AJ3404" s="2"/>
    </row>
    <row r="3405" ht="12.75">
      <c r="AJ3405" s="2"/>
    </row>
    <row r="3406" ht="12.75">
      <c r="AJ3406" s="2"/>
    </row>
    <row r="3407" ht="12.75">
      <c r="AJ3407" s="2"/>
    </row>
    <row r="3408" ht="12.75">
      <c r="AJ3408" s="2"/>
    </row>
    <row r="3409" ht="12.75">
      <c r="AJ3409" s="2"/>
    </row>
    <row r="3410" ht="12.75">
      <c r="AJ3410" s="2"/>
    </row>
    <row r="3411" ht="12.75">
      <c r="AJ3411" s="2"/>
    </row>
    <row r="3412" ht="12.75">
      <c r="AJ3412" s="2"/>
    </row>
    <row r="3413" ht="12.75">
      <c r="AJ3413" s="2"/>
    </row>
    <row r="3414" ht="12.75">
      <c r="AJ3414" s="2"/>
    </row>
    <row r="3415" ht="12.75">
      <c r="AJ3415" s="2"/>
    </row>
    <row r="3416" ht="12.75">
      <c r="AJ3416" s="2"/>
    </row>
    <row r="3417" ht="12.75">
      <c r="AJ3417" s="2"/>
    </row>
    <row r="3418" ht="12.75">
      <c r="AJ3418" s="2"/>
    </row>
    <row r="3419" ht="12.75">
      <c r="AJ3419" s="2"/>
    </row>
    <row r="3420" ht="12.75">
      <c r="AJ3420" s="2"/>
    </row>
    <row r="3421" ht="12.75">
      <c r="AJ3421" s="2"/>
    </row>
    <row r="3422" ht="12.75">
      <c r="AJ3422" s="2"/>
    </row>
    <row r="3423" ht="12.75">
      <c r="AJ3423" s="2"/>
    </row>
    <row r="3424" ht="12.75">
      <c r="AJ3424" s="2"/>
    </row>
    <row r="3425" ht="12.75">
      <c r="AJ3425" s="2"/>
    </row>
    <row r="3426" ht="12.75">
      <c r="AJ3426" s="2"/>
    </row>
    <row r="3427" ht="12.75">
      <c r="AJ3427" s="2"/>
    </row>
    <row r="3428" ht="12.75">
      <c r="AJ3428" s="2"/>
    </row>
    <row r="3429" ht="12.75">
      <c r="AJ3429" s="2"/>
    </row>
    <row r="3430" ht="12.75">
      <c r="AJ3430" s="2"/>
    </row>
    <row r="3431" ht="12.75">
      <c r="AJ3431" s="2"/>
    </row>
    <row r="3432" ht="12.75">
      <c r="AJ3432" s="2"/>
    </row>
    <row r="3433" ht="12.75">
      <c r="AJ3433" s="2"/>
    </row>
    <row r="3434" ht="12.75">
      <c r="AJ3434" s="2"/>
    </row>
    <row r="3435" ht="12.75">
      <c r="AJ3435" s="2"/>
    </row>
    <row r="3436" ht="12.75">
      <c r="AJ3436" s="2"/>
    </row>
    <row r="3437" ht="12.75">
      <c r="AJ3437" s="2"/>
    </row>
    <row r="3438" ht="12.75">
      <c r="AJ3438" s="2"/>
    </row>
    <row r="3439" ht="12.75">
      <c r="AJ3439" s="2"/>
    </row>
    <row r="3440" ht="12.75">
      <c r="AJ3440" s="2"/>
    </row>
    <row r="3441" ht="12.75">
      <c r="AJ3441" s="2"/>
    </row>
    <row r="3442" ht="12.75">
      <c r="AJ3442" s="2"/>
    </row>
    <row r="3443" ht="12.75">
      <c r="AJ3443" s="2"/>
    </row>
    <row r="3444" ht="12.75">
      <c r="AJ3444" s="2"/>
    </row>
    <row r="3445" ht="12.75">
      <c r="AJ3445" s="2"/>
    </row>
    <row r="3446" ht="12.75">
      <c r="AJ3446" s="2"/>
    </row>
    <row r="3447" ht="12.75">
      <c r="AJ3447" s="2"/>
    </row>
    <row r="3448" ht="12.75">
      <c r="AJ3448" s="2"/>
    </row>
    <row r="3449" ht="12.75">
      <c r="AJ3449" s="2"/>
    </row>
    <row r="3450" ht="12.75">
      <c r="AJ3450" s="2"/>
    </row>
    <row r="3451" ht="12.75">
      <c r="AJ3451" s="2"/>
    </row>
    <row r="3452" ht="12.75">
      <c r="AJ3452" s="2"/>
    </row>
    <row r="3453" ht="12.75">
      <c r="AJ3453" s="2"/>
    </row>
    <row r="3454" ht="12.75">
      <c r="AJ3454" s="2"/>
    </row>
    <row r="3455" ht="12.75">
      <c r="AJ3455" s="2"/>
    </row>
    <row r="3456" ht="12.75">
      <c r="AJ3456" s="2"/>
    </row>
    <row r="3457" ht="12.75">
      <c r="AJ3457" s="2"/>
    </row>
    <row r="3458" ht="12.75">
      <c r="AJ3458" s="2"/>
    </row>
    <row r="3459" ht="12.75">
      <c r="AJ3459" s="2"/>
    </row>
    <row r="3460" ht="12.75">
      <c r="AJ3460" s="2"/>
    </row>
    <row r="3461" ht="12.75">
      <c r="AJ3461" s="2"/>
    </row>
    <row r="3462" ht="12.75">
      <c r="AJ3462" s="2"/>
    </row>
    <row r="3463" ht="12.75">
      <c r="AJ3463" s="2"/>
    </row>
    <row r="3464" ht="12.75">
      <c r="AJ3464" s="2"/>
    </row>
    <row r="3465" ht="12.75">
      <c r="AJ3465" s="2"/>
    </row>
    <row r="3466" ht="12.75">
      <c r="AJ3466" s="2"/>
    </row>
    <row r="3467" ht="12.75">
      <c r="AJ3467" s="2"/>
    </row>
    <row r="3468" ht="12.75">
      <c r="AJ3468" s="2"/>
    </row>
    <row r="3469" ht="12.75">
      <c r="AJ3469" s="2"/>
    </row>
    <row r="3470" ht="12.75">
      <c r="AJ3470" s="2"/>
    </row>
    <row r="3471" ht="12.75">
      <c r="AJ3471" s="2"/>
    </row>
    <row r="3472" ht="12.75">
      <c r="AJ3472" s="2"/>
    </row>
    <row r="3473" ht="12.75">
      <c r="AJ3473" s="2"/>
    </row>
    <row r="3474" ht="12.75">
      <c r="AJ3474" s="2"/>
    </row>
    <row r="3475" ht="12.75">
      <c r="AJ3475" s="2"/>
    </row>
    <row r="3476" ht="12.75">
      <c r="AJ3476" s="2"/>
    </row>
    <row r="3477" ht="12.75">
      <c r="AJ3477" s="2"/>
    </row>
    <row r="3478" ht="12.75">
      <c r="AJ3478" s="2"/>
    </row>
    <row r="3479" ht="12.75">
      <c r="AJ3479" s="2"/>
    </row>
    <row r="3480" ht="12.75">
      <c r="AJ3480" s="2"/>
    </row>
    <row r="3481" ht="12.75">
      <c r="AJ3481" s="2"/>
    </row>
    <row r="3482" ht="12.75">
      <c r="AJ3482" s="2"/>
    </row>
    <row r="3483" ht="12.75">
      <c r="AJ3483" s="2"/>
    </row>
    <row r="3484" ht="12.75">
      <c r="AJ3484" s="2"/>
    </row>
    <row r="3485" ht="12.75">
      <c r="AJ3485" s="2"/>
    </row>
    <row r="3486" ht="12.75">
      <c r="AJ3486" s="2"/>
    </row>
    <row r="3487" ht="12.75">
      <c r="AJ3487" s="2"/>
    </row>
    <row r="3488" ht="12.75">
      <c r="AJ3488" s="2"/>
    </row>
    <row r="3489" ht="12.75">
      <c r="AJ3489" s="2"/>
    </row>
    <row r="3490" ht="12.75">
      <c r="AJ3490" s="2"/>
    </row>
    <row r="3491" ht="12.75">
      <c r="AJ3491" s="2"/>
    </row>
    <row r="3492" ht="12.75">
      <c r="AJ3492" s="2"/>
    </row>
    <row r="3493" ht="12.75">
      <c r="AJ3493" s="2"/>
    </row>
    <row r="3494" ht="12.75">
      <c r="AJ3494" s="2"/>
    </row>
    <row r="3495" ht="12.75">
      <c r="AJ3495" s="2"/>
    </row>
    <row r="3496" ht="12.75">
      <c r="AJ3496" s="2"/>
    </row>
    <row r="3497" ht="12.75">
      <c r="AJ3497" s="2"/>
    </row>
    <row r="3498" ht="12.75">
      <c r="AJ3498" s="2"/>
    </row>
    <row r="3499" ht="12.75">
      <c r="AJ3499" s="2"/>
    </row>
    <row r="3500" ht="12.75">
      <c r="AJ3500" s="2"/>
    </row>
    <row r="3501" ht="12.75">
      <c r="AJ3501" s="2"/>
    </row>
    <row r="3502" ht="12.75">
      <c r="AJ3502" s="2"/>
    </row>
    <row r="3503" ht="12.75">
      <c r="AJ3503" s="2"/>
    </row>
    <row r="3504" ht="12.75">
      <c r="AJ3504" s="2"/>
    </row>
    <row r="3505" ht="12.75">
      <c r="AJ3505" s="2"/>
    </row>
    <row r="3506" ht="12.75">
      <c r="AJ3506" s="2"/>
    </row>
    <row r="3507" ht="12.75">
      <c r="AJ3507" s="2"/>
    </row>
    <row r="3508" ht="12.75">
      <c r="AJ3508" s="2"/>
    </row>
    <row r="3509" ht="12.75">
      <c r="AJ3509" s="2"/>
    </row>
    <row r="3510" ht="12.75">
      <c r="AJ3510" s="2"/>
    </row>
    <row r="3511" ht="12.75">
      <c r="AJ3511" s="2"/>
    </row>
    <row r="3512" ht="12.75">
      <c r="AJ3512" s="2"/>
    </row>
    <row r="3513" ht="12.75">
      <c r="AJ3513" s="2"/>
    </row>
    <row r="3514" ht="12.75">
      <c r="AJ3514" s="2"/>
    </row>
    <row r="3515" ht="12.75">
      <c r="AJ3515" s="2"/>
    </row>
    <row r="3516" ht="12.75">
      <c r="AJ3516" s="2"/>
    </row>
    <row r="3517" ht="12.75">
      <c r="AJ3517" s="2"/>
    </row>
    <row r="3518" ht="12.75">
      <c r="AJ3518" s="2"/>
    </row>
    <row r="3519" ht="12.75">
      <c r="AJ3519" s="2"/>
    </row>
    <row r="3520" ht="12.75">
      <c r="AJ3520" s="2"/>
    </row>
    <row r="3521" ht="12.75">
      <c r="AJ3521" s="2"/>
    </row>
    <row r="3522" ht="12.75">
      <c r="AJ3522" s="2"/>
    </row>
    <row r="3523" ht="12.75">
      <c r="AJ3523" s="2"/>
    </row>
    <row r="3524" ht="12.75">
      <c r="AJ3524" s="2"/>
    </row>
    <row r="3525" ht="12.75">
      <c r="AJ3525" s="2"/>
    </row>
    <row r="3526" ht="12.75">
      <c r="AJ3526" s="2"/>
    </row>
    <row r="3527" ht="12.75">
      <c r="AJ3527" s="2"/>
    </row>
    <row r="3528" ht="12.75">
      <c r="AJ3528" s="2"/>
    </row>
    <row r="3529" ht="12.75">
      <c r="AJ3529" s="2"/>
    </row>
    <row r="3530" ht="12.75">
      <c r="AJ3530" s="2"/>
    </row>
    <row r="3531" ht="12.75">
      <c r="AJ3531" s="2"/>
    </row>
    <row r="3532" ht="12.75">
      <c r="AJ3532" s="2"/>
    </row>
    <row r="3533" ht="12.75">
      <c r="AJ3533" s="2"/>
    </row>
    <row r="3534" ht="12.75">
      <c r="AJ3534" s="2"/>
    </row>
    <row r="3535" ht="12.75">
      <c r="AJ3535" s="2"/>
    </row>
    <row r="3536" ht="12.75">
      <c r="AJ3536" s="2"/>
    </row>
    <row r="3537" ht="12.75">
      <c r="AJ3537" s="2"/>
    </row>
    <row r="3538" ht="12.75">
      <c r="AJ3538" s="2"/>
    </row>
    <row r="3539" ht="12.75">
      <c r="AJ3539" s="2"/>
    </row>
    <row r="3540" ht="12.75">
      <c r="AJ3540" s="2"/>
    </row>
    <row r="3541" ht="12.75">
      <c r="AJ3541" s="2"/>
    </row>
    <row r="3542" ht="12.75">
      <c r="AJ3542" s="2"/>
    </row>
    <row r="3543" ht="12.75">
      <c r="AJ3543" s="2"/>
    </row>
    <row r="3544" ht="12.75">
      <c r="AJ3544" s="2"/>
    </row>
    <row r="3545" ht="12.75">
      <c r="AJ3545" s="2"/>
    </row>
    <row r="3546" ht="12.75">
      <c r="AJ3546" s="2"/>
    </row>
    <row r="3547" ht="12.75">
      <c r="AJ3547" s="2"/>
    </row>
    <row r="3548" ht="12.75">
      <c r="AJ3548" s="2"/>
    </row>
    <row r="3549" ht="12.75">
      <c r="AJ3549" s="2"/>
    </row>
    <row r="3550" ht="12.75">
      <c r="AJ3550" s="2"/>
    </row>
    <row r="3551" ht="12.75">
      <c r="AJ3551" s="2"/>
    </row>
    <row r="3552" ht="12.75">
      <c r="AJ3552" s="2"/>
    </row>
    <row r="3553" ht="12.75">
      <c r="AJ3553" s="2"/>
    </row>
    <row r="3554" ht="12.75">
      <c r="AJ3554" s="2"/>
    </row>
    <row r="3555" ht="12.75">
      <c r="AJ3555" s="2"/>
    </row>
    <row r="3556" ht="12.75">
      <c r="AJ3556" s="2"/>
    </row>
    <row r="3557" ht="12.75">
      <c r="AJ3557" s="2"/>
    </row>
    <row r="3558" ht="12.75">
      <c r="AJ3558" s="2"/>
    </row>
    <row r="3559" ht="12.75">
      <c r="AJ3559" s="2"/>
    </row>
    <row r="3560" ht="12.75">
      <c r="AJ3560" s="2"/>
    </row>
    <row r="3561" ht="12.75">
      <c r="AJ3561" s="2"/>
    </row>
    <row r="3562" ht="12.75">
      <c r="AJ3562" s="2"/>
    </row>
    <row r="3563" ht="12.75">
      <c r="AJ3563" s="2"/>
    </row>
    <row r="3564" ht="12.75">
      <c r="AJ3564" s="2"/>
    </row>
    <row r="3565" ht="12.75">
      <c r="AJ3565" s="2"/>
    </row>
    <row r="3566" ht="12.75">
      <c r="AJ3566" s="2"/>
    </row>
    <row r="3567" ht="12.75">
      <c r="AJ3567" s="2"/>
    </row>
    <row r="3568" ht="12.75">
      <c r="AJ3568" s="2"/>
    </row>
    <row r="3569" ht="12.75">
      <c r="AJ3569" s="2"/>
    </row>
    <row r="3570" ht="12.75">
      <c r="AJ3570" s="2"/>
    </row>
    <row r="3571" ht="12.75">
      <c r="AJ3571" s="2"/>
    </row>
    <row r="3572" ht="12.75">
      <c r="AJ3572" s="2"/>
    </row>
    <row r="3573" ht="12.75">
      <c r="AJ3573" s="2"/>
    </row>
    <row r="3574" ht="12.75">
      <c r="AJ3574" s="2"/>
    </row>
    <row r="3575" ht="12.75">
      <c r="AJ3575" s="2"/>
    </row>
    <row r="3576" ht="12.75">
      <c r="AJ3576" s="2"/>
    </row>
    <row r="3577" ht="12.75">
      <c r="AJ3577" s="2"/>
    </row>
    <row r="3578" ht="12.75">
      <c r="AJ3578" s="2"/>
    </row>
    <row r="3579" ht="12.75">
      <c r="AJ3579" s="2"/>
    </row>
    <row r="3580" ht="12.75">
      <c r="AJ3580" s="2"/>
    </row>
    <row r="3581" ht="12.75">
      <c r="AJ3581" s="2"/>
    </row>
    <row r="3582" ht="12.75">
      <c r="AJ3582" s="2"/>
    </row>
    <row r="3583" ht="12.75">
      <c r="AJ3583" s="2"/>
    </row>
    <row r="3584" ht="12.75">
      <c r="AJ3584" s="2"/>
    </row>
    <row r="3585" ht="12.75">
      <c r="AJ3585" s="2"/>
    </row>
    <row r="3586" ht="12.75">
      <c r="AJ3586" s="2"/>
    </row>
    <row r="3587" ht="12.75">
      <c r="AJ3587" s="2"/>
    </row>
    <row r="3588" ht="12.75">
      <c r="AJ3588" s="2"/>
    </row>
    <row r="3589" ht="12.75">
      <c r="AJ3589" s="2"/>
    </row>
    <row r="3590" ht="12.75">
      <c r="AJ3590" s="2"/>
    </row>
    <row r="3591" ht="12.75">
      <c r="AJ3591" s="2"/>
    </row>
    <row r="3592" ht="12.75">
      <c r="AJ3592" s="2"/>
    </row>
    <row r="3593" ht="12.75">
      <c r="AJ3593" s="2"/>
    </row>
    <row r="3594" ht="12.75">
      <c r="AJ3594" s="2"/>
    </row>
    <row r="3595" ht="12.75">
      <c r="AJ3595" s="2"/>
    </row>
    <row r="3596" ht="12.75">
      <c r="AJ3596" s="2"/>
    </row>
    <row r="3597" ht="12.75">
      <c r="AJ3597" s="2"/>
    </row>
    <row r="3598" ht="12.75">
      <c r="AJ3598" s="2"/>
    </row>
    <row r="3599" ht="12.75">
      <c r="AJ3599" s="2"/>
    </row>
    <row r="3600" ht="12.75">
      <c r="AJ3600" s="2"/>
    </row>
    <row r="3601" ht="12.75">
      <c r="AJ3601" s="2"/>
    </row>
    <row r="3602" ht="12.75">
      <c r="AJ3602" s="2"/>
    </row>
    <row r="3603" ht="12.75">
      <c r="AJ3603" s="2"/>
    </row>
    <row r="3604" ht="12.75">
      <c r="AJ3604" s="2"/>
    </row>
    <row r="3605" ht="12.75">
      <c r="AJ3605" s="2"/>
    </row>
    <row r="3606" ht="12.75">
      <c r="AJ3606" s="2"/>
    </row>
    <row r="3607" ht="12.75">
      <c r="AJ3607" s="2"/>
    </row>
    <row r="3608" ht="12.75">
      <c r="AJ3608" s="2"/>
    </row>
    <row r="3609" ht="12.75">
      <c r="AJ3609" s="2"/>
    </row>
    <row r="3610" ht="12.75">
      <c r="AJ3610" s="2"/>
    </row>
    <row r="3611" ht="12.75">
      <c r="AJ3611" s="2"/>
    </row>
    <row r="3612" ht="12.75">
      <c r="AJ3612" s="2"/>
    </row>
    <row r="3613" ht="12.75">
      <c r="AJ3613" s="2"/>
    </row>
    <row r="3614" ht="12.75">
      <c r="AJ3614" s="2"/>
    </row>
    <row r="3615" ht="12.75">
      <c r="AJ3615" s="2"/>
    </row>
    <row r="3616" ht="12.75">
      <c r="AJ3616" s="2"/>
    </row>
    <row r="3617" ht="12.75">
      <c r="AJ3617" s="2"/>
    </row>
    <row r="3618" ht="12.75">
      <c r="AJ3618" s="2"/>
    </row>
    <row r="3619" ht="12.75">
      <c r="AJ3619" s="2"/>
    </row>
    <row r="3620" ht="12.75">
      <c r="AJ3620" s="2"/>
    </row>
    <row r="3621" ht="12.75">
      <c r="AJ3621" s="2"/>
    </row>
    <row r="3622" ht="12.75">
      <c r="AJ3622" s="2"/>
    </row>
    <row r="3623" ht="12.75">
      <c r="AJ3623" s="2"/>
    </row>
    <row r="3624" ht="12.75">
      <c r="AJ3624" s="2"/>
    </row>
    <row r="3625" ht="12.75">
      <c r="AJ3625" s="2"/>
    </row>
    <row r="3626" ht="12.75">
      <c r="AJ3626" s="2"/>
    </row>
    <row r="3627" ht="12.75">
      <c r="AJ3627" s="2"/>
    </row>
    <row r="3628" ht="12.75">
      <c r="AJ3628" s="2"/>
    </row>
    <row r="3629" ht="12.75">
      <c r="AJ3629" s="2"/>
    </row>
    <row r="3630" ht="12.75">
      <c r="AJ3630" s="2"/>
    </row>
    <row r="3631" ht="12.75">
      <c r="AJ3631" s="2"/>
    </row>
    <row r="3632" ht="12.75">
      <c r="AJ3632" s="2"/>
    </row>
    <row r="3633" ht="12.75">
      <c r="AJ3633" s="2"/>
    </row>
    <row r="3634" ht="12.75">
      <c r="AJ3634" s="2"/>
    </row>
    <row r="3635" ht="12.75">
      <c r="AJ3635" s="2"/>
    </row>
    <row r="3636" ht="12.75">
      <c r="AJ3636" s="2"/>
    </row>
    <row r="3637" ht="12.75">
      <c r="AJ3637" s="2"/>
    </row>
    <row r="3638" ht="12.75">
      <c r="AJ3638" s="2"/>
    </row>
    <row r="3639" ht="12.75">
      <c r="AJ3639" s="2"/>
    </row>
    <row r="3640" ht="12.75">
      <c r="AJ3640" s="2"/>
    </row>
    <row r="3641" ht="12.75">
      <c r="AJ3641" s="2"/>
    </row>
    <row r="3642" ht="12.75">
      <c r="AJ3642" s="2"/>
    </row>
    <row r="3643" ht="12.75">
      <c r="AJ3643" s="2"/>
    </row>
    <row r="3644" ht="12.75">
      <c r="AJ3644" s="2"/>
    </row>
    <row r="3645" ht="12.75">
      <c r="AJ3645" s="2"/>
    </row>
    <row r="3646" ht="12.75">
      <c r="AJ3646" s="2"/>
    </row>
    <row r="3647" ht="12.75">
      <c r="AJ3647" s="2"/>
    </row>
    <row r="3648" ht="12.75">
      <c r="AJ3648" s="2"/>
    </row>
    <row r="3649" ht="12.75">
      <c r="AJ3649" s="2"/>
    </row>
    <row r="3650" ht="12.75">
      <c r="AJ3650" s="2"/>
    </row>
    <row r="3651" ht="12.75">
      <c r="AJ3651" s="2"/>
    </row>
    <row r="3652" ht="12.75">
      <c r="AJ3652" s="2"/>
    </row>
    <row r="3653" ht="12.75">
      <c r="AJ3653" s="2"/>
    </row>
    <row r="3654" ht="12.75">
      <c r="AJ3654" s="2"/>
    </row>
    <row r="3655" ht="12.75">
      <c r="AJ3655" s="2"/>
    </row>
    <row r="3656" ht="12.75">
      <c r="AJ3656" s="2"/>
    </row>
    <row r="3657" ht="12.75">
      <c r="AJ3657" s="2"/>
    </row>
    <row r="3658" ht="12.75">
      <c r="AJ3658" s="2"/>
    </row>
    <row r="3659" ht="12.75">
      <c r="AJ3659" s="2"/>
    </row>
    <row r="3660" ht="12.75">
      <c r="AJ3660" s="2"/>
    </row>
    <row r="3661" ht="12.75">
      <c r="AJ3661" s="2"/>
    </row>
    <row r="3662" ht="12.75">
      <c r="AJ3662" s="2"/>
    </row>
    <row r="3663" ht="12.75">
      <c r="AJ3663" s="2"/>
    </row>
    <row r="3664" ht="12.75">
      <c r="AJ3664" s="2"/>
    </row>
    <row r="3665" ht="12.75">
      <c r="AJ3665" s="2"/>
    </row>
    <row r="3666" ht="12.75">
      <c r="AJ3666" s="2"/>
    </row>
    <row r="3667" ht="12.75">
      <c r="AJ3667" s="2"/>
    </row>
    <row r="3668" ht="12.75">
      <c r="AJ3668" s="2"/>
    </row>
    <row r="3669" ht="12.75">
      <c r="AJ3669" s="2"/>
    </row>
    <row r="3670" ht="12.75">
      <c r="AJ3670" s="2"/>
    </row>
    <row r="3671" ht="12.75">
      <c r="AJ3671" s="2"/>
    </row>
    <row r="3672" ht="12.75">
      <c r="AJ3672" s="2"/>
    </row>
    <row r="3673" ht="12.75">
      <c r="AJ3673" s="2"/>
    </row>
    <row r="3674" ht="12.75">
      <c r="AJ3674" s="2"/>
    </row>
    <row r="3675" ht="12.75">
      <c r="AJ3675" s="2"/>
    </row>
    <row r="3676" ht="12.75">
      <c r="AJ3676" s="2"/>
    </row>
    <row r="3677" ht="12.75">
      <c r="AJ3677" s="2"/>
    </row>
    <row r="3678" ht="12.75">
      <c r="AJ3678" s="2"/>
    </row>
    <row r="3679" ht="12.75">
      <c r="AJ3679" s="2"/>
    </row>
    <row r="3680" ht="12.75">
      <c r="AJ3680" s="2"/>
    </row>
    <row r="3681" ht="12.75">
      <c r="AJ3681" s="2"/>
    </row>
    <row r="3682" ht="12.75">
      <c r="AJ3682" s="2"/>
    </row>
    <row r="3683" ht="12.75">
      <c r="AJ3683" s="2"/>
    </row>
    <row r="3684" ht="12.75">
      <c r="AJ3684" s="2"/>
    </row>
    <row r="3685" ht="12.75">
      <c r="AJ3685" s="2"/>
    </row>
    <row r="3686" ht="12.75">
      <c r="AJ3686" s="2"/>
    </row>
    <row r="3687" ht="12.75">
      <c r="AJ3687" s="2"/>
    </row>
    <row r="3688" ht="12.75">
      <c r="AJ3688" s="2"/>
    </row>
    <row r="3689" ht="12.75">
      <c r="AJ3689" s="2"/>
    </row>
    <row r="3690" ht="12.75">
      <c r="AJ3690" s="2"/>
    </row>
    <row r="3691" ht="12.75">
      <c r="AJ3691" s="2"/>
    </row>
    <row r="3692" ht="12.75">
      <c r="AJ3692" s="2"/>
    </row>
    <row r="3693" ht="12.75">
      <c r="AJ3693" s="2"/>
    </row>
    <row r="3694" ht="12.75">
      <c r="AJ3694" s="2"/>
    </row>
    <row r="3695" ht="12.75">
      <c r="AJ3695" s="2"/>
    </row>
    <row r="3696" ht="12.75">
      <c r="AJ3696" s="2"/>
    </row>
    <row r="3697" ht="12.75">
      <c r="AJ3697" s="2"/>
    </row>
    <row r="3698" ht="12.75">
      <c r="AJ3698" s="2"/>
    </row>
    <row r="3699" ht="12.75">
      <c r="AJ3699" s="2"/>
    </row>
    <row r="3700" ht="12.75">
      <c r="AJ3700" s="2"/>
    </row>
    <row r="3701" ht="12.75">
      <c r="AJ3701" s="2"/>
    </row>
    <row r="3702" ht="12.75">
      <c r="AJ3702" s="2"/>
    </row>
    <row r="3703" ht="12.75">
      <c r="AJ3703" s="2"/>
    </row>
    <row r="3704" ht="12.75">
      <c r="AJ3704" s="2"/>
    </row>
    <row r="3705" ht="12.75">
      <c r="AJ3705" s="2"/>
    </row>
    <row r="3706" ht="12.75">
      <c r="AJ3706" s="2"/>
    </row>
    <row r="3707" ht="12.75">
      <c r="AJ3707" s="2"/>
    </row>
    <row r="3708" ht="12.75">
      <c r="AJ3708" s="2"/>
    </row>
    <row r="3709" ht="12.75">
      <c r="AJ3709" s="2"/>
    </row>
    <row r="3710" ht="12.75">
      <c r="AJ3710" s="2"/>
    </row>
    <row r="3711" ht="12.75">
      <c r="AJ3711" s="2"/>
    </row>
    <row r="3712" ht="12.75">
      <c r="AJ3712" s="2"/>
    </row>
    <row r="3713" ht="12.75">
      <c r="AJ3713" s="2"/>
    </row>
    <row r="3714" ht="12.75">
      <c r="AJ3714" s="2"/>
    </row>
    <row r="3715" ht="12.75">
      <c r="AJ3715" s="2"/>
    </row>
    <row r="3716" ht="12.75">
      <c r="AJ3716" s="2"/>
    </row>
    <row r="3717" ht="12.75">
      <c r="AJ3717" s="2"/>
    </row>
    <row r="3718" ht="12.75">
      <c r="AJ3718" s="2"/>
    </row>
    <row r="3719" ht="12.75">
      <c r="AJ3719" s="2"/>
    </row>
    <row r="3720" ht="12.75">
      <c r="AJ3720" s="2"/>
    </row>
    <row r="3721" ht="12.75">
      <c r="AJ3721" s="2"/>
    </row>
    <row r="3722" ht="12.75">
      <c r="AJ3722" s="2"/>
    </row>
    <row r="3723" ht="12.75">
      <c r="AJ3723" s="2"/>
    </row>
    <row r="3724" ht="12.75">
      <c r="AJ3724" s="2"/>
    </row>
    <row r="3725" ht="12.75">
      <c r="AJ3725" s="2"/>
    </row>
    <row r="3726" ht="12.75">
      <c r="AJ3726" s="2"/>
    </row>
    <row r="3727" ht="12.75">
      <c r="AJ3727" s="2"/>
    </row>
    <row r="3728" ht="12.75">
      <c r="AJ3728" s="2"/>
    </row>
    <row r="3729" ht="12.75">
      <c r="AJ3729" s="2"/>
    </row>
    <row r="3730" ht="12.75">
      <c r="AJ3730" s="2"/>
    </row>
    <row r="3731" ht="12.75">
      <c r="AJ3731" s="2"/>
    </row>
    <row r="3732" ht="12.75">
      <c r="AJ3732" s="2"/>
    </row>
    <row r="3733" ht="12.75">
      <c r="AJ3733" s="2"/>
    </row>
    <row r="3734" ht="12.75">
      <c r="AJ3734" s="2"/>
    </row>
    <row r="3735" ht="12.75">
      <c r="AJ3735" s="2"/>
    </row>
    <row r="3736" ht="12.75">
      <c r="AJ3736" s="2"/>
    </row>
    <row r="3737" ht="12.75">
      <c r="AJ3737" s="2"/>
    </row>
    <row r="3738" ht="12.75">
      <c r="AJ3738" s="2"/>
    </row>
    <row r="3739" ht="12.75">
      <c r="AJ3739" s="2"/>
    </row>
    <row r="3740" ht="12.75">
      <c r="AJ3740" s="2"/>
    </row>
    <row r="3741" ht="12.75">
      <c r="AJ3741" s="2"/>
    </row>
    <row r="3742" ht="12.75">
      <c r="AJ3742" s="2"/>
    </row>
    <row r="3743" ht="12.75">
      <c r="AJ3743" s="2"/>
    </row>
    <row r="3744" ht="12.75">
      <c r="AJ3744" s="2"/>
    </row>
    <row r="3745" ht="12.75">
      <c r="AJ3745" s="2"/>
    </row>
    <row r="3746" ht="12.75">
      <c r="AJ3746" s="2"/>
    </row>
    <row r="3747" ht="12.75">
      <c r="AJ3747" s="2"/>
    </row>
    <row r="3748" ht="12.75">
      <c r="AJ3748" s="2"/>
    </row>
    <row r="3749" ht="12.75">
      <c r="AJ3749" s="2"/>
    </row>
    <row r="3750" ht="12.75">
      <c r="AJ3750" s="2"/>
    </row>
    <row r="3751" ht="12.75">
      <c r="AJ3751" s="2"/>
    </row>
    <row r="3752" ht="12.75">
      <c r="AJ3752" s="2"/>
    </row>
    <row r="3753" ht="12.75">
      <c r="AJ3753" s="2"/>
    </row>
    <row r="3754" ht="12.75">
      <c r="AJ3754" s="2"/>
    </row>
    <row r="3755" ht="12.75">
      <c r="AJ3755" s="2"/>
    </row>
    <row r="3756" ht="12.75">
      <c r="AJ3756" s="2"/>
    </row>
    <row r="3757" ht="12.75">
      <c r="AJ3757" s="2"/>
    </row>
    <row r="3758" ht="12.75">
      <c r="AJ3758" s="2"/>
    </row>
    <row r="3759" ht="12.75">
      <c r="AJ3759" s="2"/>
    </row>
    <row r="3760" ht="12.75">
      <c r="AJ3760" s="2"/>
    </row>
    <row r="3761" ht="12.75">
      <c r="AJ3761" s="2"/>
    </row>
    <row r="3762" ht="12.75">
      <c r="AJ3762" s="2"/>
    </row>
    <row r="3763" ht="12.75">
      <c r="AJ3763" s="2"/>
    </row>
    <row r="3764" ht="12.75">
      <c r="AJ3764" s="2"/>
    </row>
    <row r="3765" ht="12.75">
      <c r="AJ3765" s="2"/>
    </row>
    <row r="3766" ht="12.75">
      <c r="AJ3766" s="2"/>
    </row>
    <row r="3767" ht="12.75">
      <c r="AJ3767" s="2"/>
    </row>
    <row r="3768" ht="12.75">
      <c r="AJ3768" s="2"/>
    </row>
    <row r="3769" ht="12.75">
      <c r="AJ3769" s="2"/>
    </row>
    <row r="3770" ht="12.75">
      <c r="AJ3770" s="2"/>
    </row>
    <row r="3771" ht="12.75">
      <c r="AJ3771" s="2"/>
    </row>
    <row r="3772" ht="12.75">
      <c r="AJ3772" s="2"/>
    </row>
    <row r="3773" ht="12.75">
      <c r="AJ3773" s="2"/>
    </row>
    <row r="3774" ht="12.75">
      <c r="AJ3774" s="2"/>
    </row>
    <row r="3775" ht="12.75">
      <c r="AJ3775" s="2"/>
    </row>
    <row r="3776" ht="12.75">
      <c r="AJ3776" s="2"/>
    </row>
    <row r="3777" ht="12.75">
      <c r="AJ3777" s="2"/>
    </row>
    <row r="3778" ht="12.75">
      <c r="AJ3778" s="2"/>
    </row>
    <row r="3779" ht="12.75">
      <c r="AJ3779" s="2"/>
    </row>
    <row r="3780" ht="12.75">
      <c r="AJ3780" s="2"/>
    </row>
    <row r="3781" ht="12.75">
      <c r="AJ3781" s="2"/>
    </row>
    <row r="3782" ht="12.75">
      <c r="AJ3782" s="2"/>
    </row>
    <row r="3783" ht="12.75">
      <c r="AJ3783" s="2"/>
    </row>
    <row r="3784" ht="12.75">
      <c r="AJ3784" s="2"/>
    </row>
    <row r="3785" ht="12.75">
      <c r="AJ3785" s="2"/>
    </row>
    <row r="3786" ht="12.75">
      <c r="AJ3786" s="2"/>
    </row>
    <row r="3787" ht="12.75">
      <c r="AJ3787" s="2"/>
    </row>
    <row r="3788" ht="12.75">
      <c r="AJ3788" s="2"/>
    </row>
    <row r="3789" ht="12.75">
      <c r="AJ3789" s="2"/>
    </row>
    <row r="3790" ht="12.75">
      <c r="AJ3790" s="2"/>
    </row>
    <row r="3791" ht="12.75">
      <c r="AJ3791" s="2"/>
    </row>
    <row r="3792" ht="12.75">
      <c r="AJ3792" s="2"/>
    </row>
    <row r="3793" ht="12.75">
      <c r="AJ3793" s="2"/>
    </row>
    <row r="3794" ht="12.75">
      <c r="AJ3794" s="2"/>
    </row>
    <row r="3795" ht="12.75">
      <c r="AJ3795" s="2"/>
    </row>
    <row r="3796" ht="12.75">
      <c r="AJ3796" s="2"/>
    </row>
    <row r="3797" ht="12.75">
      <c r="AJ3797" s="2"/>
    </row>
    <row r="3798" ht="12.75">
      <c r="AJ3798" s="2"/>
    </row>
    <row r="3799" ht="12.75">
      <c r="AJ3799" s="2"/>
    </row>
    <row r="3800" ht="12.75">
      <c r="AJ3800" s="2"/>
    </row>
    <row r="3801" ht="12.75">
      <c r="AJ3801" s="2"/>
    </row>
    <row r="3802" ht="12.75">
      <c r="AJ3802" s="2"/>
    </row>
    <row r="3803" ht="12.75">
      <c r="AJ3803" s="2"/>
    </row>
    <row r="3804" ht="12.75">
      <c r="AJ3804" s="2"/>
    </row>
    <row r="3805" ht="12.75">
      <c r="AJ3805" s="2"/>
    </row>
    <row r="3806" ht="12.75">
      <c r="AJ3806" s="2"/>
    </row>
    <row r="3807" ht="12.75">
      <c r="AJ3807" s="2"/>
    </row>
    <row r="3808" ht="12.75">
      <c r="AJ3808" s="2"/>
    </row>
    <row r="3809" ht="12.75">
      <c r="AJ3809" s="2"/>
    </row>
    <row r="3810" ht="12.75">
      <c r="AJ3810" s="2"/>
    </row>
    <row r="3811" ht="12.75">
      <c r="AJ3811" s="2"/>
    </row>
    <row r="3812" ht="12.75">
      <c r="AJ3812" s="2"/>
    </row>
    <row r="3813" ht="12.75">
      <c r="AJ3813" s="2"/>
    </row>
    <row r="3814" ht="12.75">
      <c r="AJ3814" s="2"/>
    </row>
    <row r="3815" ht="12.75">
      <c r="AJ3815" s="2"/>
    </row>
    <row r="3816" ht="12.75">
      <c r="AJ3816" s="2"/>
    </row>
    <row r="3817" ht="12.75">
      <c r="AJ3817" s="2"/>
    </row>
    <row r="3818" ht="12.75">
      <c r="AJ3818" s="2"/>
    </row>
    <row r="3819" ht="12.75">
      <c r="AJ3819" s="2"/>
    </row>
    <row r="3820" ht="12.75">
      <c r="AJ3820" s="2"/>
    </row>
    <row r="3821" ht="12.75">
      <c r="AJ3821" s="2"/>
    </row>
    <row r="3822" ht="12.75">
      <c r="AJ3822" s="2"/>
    </row>
    <row r="3823" ht="12.75">
      <c r="AJ3823" s="2"/>
    </row>
    <row r="3824" ht="12.75">
      <c r="AJ3824" s="2"/>
    </row>
    <row r="3825" ht="12.75">
      <c r="AJ3825" s="2"/>
    </row>
    <row r="3826" ht="12.75">
      <c r="AJ3826" s="2"/>
    </row>
    <row r="3827" ht="12.75">
      <c r="AJ3827" s="2"/>
    </row>
    <row r="3828" ht="12.75">
      <c r="AJ3828" s="2"/>
    </row>
    <row r="3829" ht="12.75">
      <c r="AJ3829" s="2"/>
    </row>
    <row r="3830" ht="12.75">
      <c r="AJ3830" s="2"/>
    </row>
    <row r="3831" ht="12.75">
      <c r="AJ3831" s="2"/>
    </row>
    <row r="3832" ht="12.75">
      <c r="AJ3832" s="2"/>
    </row>
    <row r="3833" ht="12.75">
      <c r="AJ3833" s="2"/>
    </row>
    <row r="3834" ht="12.75">
      <c r="AJ3834" s="2"/>
    </row>
    <row r="3835" ht="12.75">
      <c r="AJ3835" s="2"/>
    </row>
    <row r="3836" ht="12.75">
      <c r="AJ3836" s="2"/>
    </row>
    <row r="3837" ht="12.75">
      <c r="AJ3837" s="2"/>
    </row>
    <row r="3838" ht="12.75">
      <c r="AJ3838" s="2"/>
    </row>
    <row r="3839" ht="12.75">
      <c r="AJ3839" s="2"/>
    </row>
    <row r="3840" ht="12.75">
      <c r="AJ3840" s="2"/>
    </row>
    <row r="3841" ht="12.75">
      <c r="AJ3841" s="2"/>
    </row>
    <row r="3842" ht="12.75">
      <c r="AJ3842" s="2"/>
    </row>
    <row r="3843" ht="12.75">
      <c r="AJ3843" s="2"/>
    </row>
    <row r="3844" ht="12.75">
      <c r="AJ3844" s="2"/>
    </row>
    <row r="3845" ht="12.75">
      <c r="AJ3845" s="2"/>
    </row>
    <row r="3846" ht="12.75">
      <c r="AJ3846" s="2"/>
    </row>
    <row r="3847" ht="12.75">
      <c r="AJ3847" s="2"/>
    </row>
    <row r="3848" ht="12.75">
      <c r="AJ3848" s="2"/>
    </row>
    <row r="3849" ht="12.75">
      <c r="AJ3849" s="2"/>
    </row>
    <row r="3850" ht="12.75">
      <c r="AJ3850" s="2"/>
    </row>
    <row r="3851" ht="12.75">
      <c r="AJ3851" s="2"/>
    </row>
    <row r="3852" ht="12.75">
      <c r="AJ3852" s="2"/>
    </row>
    <row r="3853" ht="12.75">
      <c r="AJ3853" s="2"/>
    </row>
    <row r="3854" ht="12.75">
      <c r="AJ3854" s="2"/>
    </row>
    <row r="3855" ht="12.75">
      <c r="AJ3855" s="2"/>
    </row>
    <row r="3856" ht="12.75">
      <c r="AJ3856" s="2"/>
    </row>
    <row r="3857" ht="12.75">
      <c r="AJ3857" s="2"/>
    </row>
    <row r="3858" ht="12.75">
      <c r="AJ3858" s="2"/>
    </row>
    <row r="3859" ht="12.75">
      <c r="AJ3859" s="2"/>
    </row>
    <row r="3860" ht="12.75">
      <c r="AJ3860" s="2"/>
    </row>
    <row r="3861" ht="12.75">
      <c r="AJ3861" s="2"/>
    </row>
    <row r="3862" ht="12.75">
      <c r="AJ3862" s="2"/>
    </row>
    <row r="3863" ht="12.75">
      <c r="AJ3863" s="2"/>
    </row>
    <row r="3864" ht="12.75">
      <c r="AJ3864" s="2"/>
    </row>
    <row r="3865" ht="12.75">
      <c r="AJ3865" s="2"/>
    </row>
    <row r="3866" ht="12.75">
      <c r="AJ3866" s="2"/>
    </row>
    <row r="3867" ht="12.75">
      <c r="AJ3867" s="2"/>
    </row>
    <row r="3868" ht="12.75">
      <c r="AJ3868" s="2"/>
    </row>
    <row r="3869" ht="12.75">
      <c r="AJ3869" s="2"/>
    </row>
    <row r="3870" ht="12.75">
      <c r="AJ3870" s="2"/>
    </row>
    <row r="3871" ht="12.75">
      <c r="AJ3871" s="2"/>
    </row>
    <row r="3872" ht="12.75">
      <c r="AJ3872" s="2"/>
    </row>
    <row r="3873" ht="12.75">
      <c r="AJ3873" s="2"/>
    </row>
    <row r="3874" ht="12.75">
      <c r="AJ3874" s="2"/>
    </row>
    <row r="3875" ht="12.75">
      <c r="AJ3875" s="2"/>
    </row>
    <row r="3876" ht="12.75">
      <c r="AJ3876" s="2"/>
    </row>
    <row r="3877" ht="12.75">
      <c r="AJ3877" s="2"/>
    </row>
    <row r="3878" ht="12.75">
      <c r="AJ3878" s="2"/>
    </row>
    <row r="3879" ht="12.75">
      <c r="AJ3879" s="2"/>
    </row>
    <row r="3880" ht="12.75">
      <c r="AJ3880" s="2"/>
    </row>
    <row r="3881" ht="12.75">
      <c r="AJ3881" s="2"/>
    </row>
    <row r="3882" ht="12.75">
      <c r="AJ3882" s="2"/>
    </row>
    <row r="3883" ht="12.75">
      <c r="AJ3883" s="2"/>
    </row>
    <row r="3884" ht="12.75">
      <c r="AJ3884" s="2"/>
    </row>
    <row r="3885" ht="12.75">
      <c r="AJ3885" s="2"/>
    </row>
    <row r="3886" ht="12.75">
      <c r="AJ3886" s="2"/>
    </row>
    <row r="3887" ht="12.75">
      <c r="AJ3887" s="2"/>
    </row>
    <row r="3888" ht="12.75">
      <c r="AJ3888" s="2"/>
    </row>
    <row r="3889" ht="12.75">
      <c r="AJ3889" s="2"/>
    </row>
    <row r="3890" ht="12.75">
      <c r="AJ3890" s="2"/>
    </row>
    <row r="3891" ht="12.75">
      <c r="AJ3891" s="2"/>
    </row>
    <row r="3892" ht="12.75">
      <c r="AJ3892" s="2"/>
    </row>
    <row r="3893" ht="12.75">
      <c r="AJ3893" s="2"/>
    </row>
    <row r="3894" ht="12.75">
      <c r="AJ3894" s="2"/>
    </row>
    <row r="3895" ht="12.75">
      <c r="AJ3895" s="2"/>
    </row>
    <row r="3896" ht="12.75">
      <c r="AJ3896" s="2"/>
    </row>
    <row r="3897" ht="12.75">
      <c r="AJ3897" s="2"/>
    </row>
    <row r="3898" ht="12.75">
      <c r="AJ3898" s="2"/>
    </row>
    <row r="3899" ht="12.75">
      <c r="AJ3899" s="2"/>
    </row>
    <row r="3900" ht="12.75">
      <c r="AJ3900" s="2"/>
    </row>
    <row r="3901" ht="12.75">
      <c r="AJ3901" s="2"/>
    </row>
    <row r="3902" ht="12.75">
      <c r="AJ3902" s="2"/>
    </row>
    <row r="3903" ht="12.75">
      <c r="AJ3903" s="2"/>
    </row>
    <row r="3904" ht="12.75">
      <c r="AJ3904" s="2"/>
    </row>
    <row r="3905" ht="12.75">
      <c r="AJ3905" s="2"/>
    </row>
    <row r="3906" ht="12.75">
      <c r="AJ3906" s="2"/>
    </row>
    <row r="3907" ht="12.75">
      <c r="AJ3907" s="2"/>
    </row>
    <row r="3908" ht="12.75">
      <c r="AJ3908" s="2"/>
    </row>
    <row r="3909" ht="12.75">
      <c r="AJ3909" s="2"/>
    </row>
    <row r="3910" ht="12.75">
      <c r="AJ3910" s="2"/>
    </row>
    <row r="3911" ht="12.75">
      <c r="AJ3911" s="2"/>
    </row>
    <row r="3912" ht="12.75">
      <c r="AJ3912" s="2"/>
    </row>
    <row r="3913" ht="12.75">
      <c r="AJ3913" s="2"/>
    </row>
    <row r="3914" ht="12.75">
      <c r="AJ3914" s="2"/>
    </row>
    <row r="3915" ht="12.75">
      <c r="AJ3915" s="2"/>
    </row>
    <row r="3916" ht="12.75">
      <c r="AJ3916" s="2"/>
    </row>
    <row r="3917" ht="12.75">
      <c r="AJ3917" s="2"/>
    </row>
    <row r="3918" ht="12.75">
      <c r="AJ3918" s="2"/>
    </row>
    <row r="3919" ht="12.75">
      <c r="AJ3919" s="2"/>
    </row>
    <row r="3920" ht="12.75">
      <c r="AJ3920" s="2"/>
    </row>
    <row r="3921" ht="12.75">
      <c r="AJ3921" s="2"/>
    </row>
    <row r="3922" ht="12.75">
      <c r="AJ3922" s="2"/>
    </row>
    <row r="3923" ht="12.75">
      <c r="AJ3923" s="2"/>
    </row>
    <row r="3924" ht="12.75">
      <c r="AJ3924" s="2"/>
    </row>
    <row r="3925" ht="12.75">
      <c r="AJ3925" s="2"/>
    </row>
    <row r="3926" ht="12.75">
      <c r="AJ3926" s="2"/>
    </row>
    <row r="3927" ht="12.75">
      <c r="AJ3927" s="2"/>
    </row>
    <row r="3928" ht="12.75">
      <c r="AJ3928" s="2"/>
    </row>
    <row r="3929" ht="12.75">
      <c r="AJ3929" s="2"/>
    </row>
    <row r="3930" ht="12.75">
      <c r="AJ3930" s="2"/>
    </row>
    <row r="3931" ht="12.75">
      <c r="AJ3931" s="2"/>
    </row>
    <row r="3932" ht="12.75">
      <c r="AJ3932" s="2"/>
    </row>
    <row r="3933" ht="12.75">
      <c r="AJ3933" s="2"/>
    </row>
    <row r="3934" ht="12.75">
      <c r="AJ3934" s="2"/>
    </row>
    <row r="3935" ht="12.75">
      <c r="AJ3935" s="2"/>
    </row>
    <row r="3936" ht="12.75">
      <c r="AJ3936" s="2"/>
    </row>
    <row r="3937" ht="12.75">
      <c r="AJ3937" s="2"/>
    </row>
    <row r="3938" ht="12.75">
      <c r="AJ3938" s="2"/>
    </row>
    <row r="3939" ht="12.75">
      <c r="AJ3939" s="2"/>
    </row>
    <row r="3940" ht="12.75">
      <c r="AJ3940" s="2"/>
    </row>
    <row r="3941" ht="12.75">
      <c r="AJ3941" s="2"/>
    </row>
    <row r="3942" ht="12.75">
      <c r="AJ3942" s="2"/>
    </row>
    <row r="3943" ht="12.75">
      <c r="AJ3943" s="2"/>
    </row>
    <row r="3944" ht="12.75">
      <c r="AJ3944" s="2"/>
    </row>
    <row r="3945" ht="12.75">
      <c r="AJ3945" s="2"/>
    </row>
    <row r="3946" ht="12.75">
      <c r="AJ3946" s="2"/>
    </row>
    <row r="3947" ht="12.75">
      <c r="AJ3947" s="2"/>
    </row>
    <row r="3948" ht="12.75">
      <c r="AJ3948" s="2"/>
    </row>
    <row r="3949" ht="12.75">
      <c r="AJ3949" s="2"/>
    </row>
    <row r="3950" ht="12.75">
      <c r="AJ3950" s="2"/>
    </row>
    <row r="3951" ht="12.75">
      <c r="AJ3951" s="2"/>
    </row>
    <row r="3952" ht="12.75">
      <c r="AJ3952" s="2"/>
    </row>
    <row r="3953" ht="12.75">
      <c r="AJ3953" s="2"/>
    </row>
    <row r="3954" ht="12.75">
      <c r="AJ3954" s="2"/>
    </row>
    <row r="3955" ht="12.75">
      <c r="AJ3955" s="2"/>
    </row>
    <row r="3956" ht="12.75">
      <c r="AJ3956" s="2"/>
    </row>
    <row r="3957" ht="12.75">
      <c r="AJ3957" s="2"/>
    </row>
    <row r="3958" ht="12.75">
      <c r="AJ3958" s="2"/>
    </row>
    <row r="3959" ht="12.75">
      <c r="AJ3959" s="2"/>
    </row>
    <row r="3960" ht="12.75">
      <c r="AJ3960" s="2"/>
    </row>
    <row r="3961" ht="12.75">
      <c r="AJ3961" s="2"/>
    </row>
    <row r="3962" ht="12.75">
      <c r="AJ3962" s="2"/>
    </row>
    <row r="3963" ht="12.75">
      <c r="AJ3963" s="2"/>
    </row>
    <row r="3964" ht="12.75">
      <c r="AJ3964" s="2"/>
    </row>
    <row r="3965" ht="12.75">
      <c r="AJ3965" s="2"/>
    </row>
    <row r="3966" ht="12.75">
      <c r="AJ3966" s="2"/>
    </row>
    <row r="3967" ht="12.75">
      <c r="AJ3967" s="2"/>
    </row>
    <row r="3968" ht="12.75">
      <c r="AJ3968" s="2"/>
    </row>
    <row r="3969" ht="12.75">
      <c r="AJ3969" s="2"/>
    </row>
    <row r="3970" ht="12.75">
      <c r="AJ3970" s="2"/>
    </row>
    <row r="3971" ht="12.75">
      <c r="AJ3971" s="2"/>
    </row>
    <row r="3972" ht="12.75">
      <c r="AJ3972" s="2"/>
    </row>
    <row r="3973" ht="12.75">
      <c r="AJ3973" s="2"/>
    </row>
    <row r="3974" ht="12.75">
      <c r="AJ3974" s="2"/>
    </row>
    <row r="3975" ht="12.75">
      <c r="AJ3975" s="2"/>
    </row>
    <row r="3976" ht="12.75">
      <c r="AJ3976" s="2"/>
    </row>
    <row r="3977" ht="12.75">
      <c r="AJ3977" s="2"/>
    </row>
    <row r="3978" ht="12.75">
      <c r="AJ3978" s="2"/>
    </row>
    <row r="3979" ht="12.75">
      <c r="AJ3979" s="2"/>
    </row>
    <row r="3980" ht="12.75">
      <c r="AJ3980" s="2"/>
    </row>
    <row r="3981" ht="12.75">
      <c r="AJ3981" s="2"/>
    </row>
    <row r="3982" ht="12.75">
      <c r="AJ3982" s="2"/>
    </row>
    <row r="3983" ht="12.75">
      <c r="AJ3983" s="2"/>
    </row>
    <row r="3984" ht="12.75">
      <c r="AJ3984" s="2"/>
    </row>
    <row r="3985" ht="12.75">
      <c r="AJ3985" s="2"/>
    </row>
    <row r="3986" ht="12.75">
      <c r="AJ3986" s="2"/>
    </row>
    <row r="3987" ht="12.75">
      <c r="AJ3987" s="2"/>
    </row>
    <row r="3988" ht="12.75">
      <c r="AJ3988" s="2"/>
    </row>
    <row r="3989" ht="12.75">
      <c r="AJ3989" s="2"/>
    </row>
    <row r="3990" ht="12.75">
      <c r="AJ3990" s="2"/>
    </row>
    <row r="3991" ht="12.75">
      <c r="AJ3991" s="2"/>
    </row>
    <row r="3992" ht="12.75">
      <c r="AJ3992" s="2"/>
    </row>
    <row r="3993" ht="12.75">
      <c r="AJ3993" s="2"/>
    </row>
    <row r="3994" ht="12.75">
      <c r="AJ3994" s="2"/>
    </row>
    <row r="3995" ht="12.75">
      <c r="AJ3995" s="2"/>
    </row>
    <row r="3996" ht="12.75">
      <c r="AJ3996" s="2"/>
    </row>
    <row r="3997" ht="12.75">
      <c r="AJ3997" s="2"/>
    </row>
    <row r="3998" ht="12.75">
      <c r="AJ3998" s="2"/>
    </row>
    <row r="3999" ht="12.75">
      <c r="AJ3999" s="2"/>
    </row>
    <row r="4000" ht="12.75">
      <c r="AJ4000" s="2"/>
    </row>
    <row r="4001" ht="12.75">
      <c r="AJ4001" s="2"/>
    </row>
    <row r="4002" ht="12.75">
      <c r="AJ4002" s="2"/>
    </row>
    <row r="4003" ht="12.75">
      <c r="AJ4003" s="2"/>
    </row>
    <row r="4004" ht="12.75">
      <c r="AJ4004" s="2"/>
    </row>
    <row r="4005" ht="12.75">
      <c r="AJ4005" s="2"/>
    </row>
    <row r="4006" ht="12.75">
      <c r="AJ4006" s="2"/>
    </row>
    <row r="4007" ht="12.75">
      <c r="AJ4007" s="2"/>
    </row>
    <row r="4008" ht="12.75">
      <c r="AJ4008" s="2"/>
    </row>
    <row r="4009" ht="12.75">
      <c r="AJ4009" s="2"/>
    </row>
    <row r="4010" ht="12.75">
      <c r="AJ4010" s="2"/>
    </row>
    <row r="4011" ht="12.75">
      <c r="AJ4011" s="2"/>
    </row>
    <row r="4012" ht="12.75">
      <c r="AJ4012" s="2"/>
    </row>
    <row r="4013" ht="12.75">
      <c r="AJ4013" s="2"/>
    </row>
    <row r="4014" ht="12.75">
      <c r="AJ4014" s="2"/>
    </row>
    <row r="4015" ht="12.75">
      <c r="AJ4015" s="2"/>
    </row>
    <row r="4016" ht="12.75">
      <c r="AJ4016" s="2"/>
    </row>
    <row r="4017" ht="12.75">
      <c r="AJ4017" s="2"/>
    </row>
    <row r="4018" ht="12.75">
      <c r="AJ4018" s="2"/>
    </row>
    <row r="4019" ht="12.75">
      <c r="AJ4019" s="2"/>
    </row>
    <row r="4020" ht="12.75">
      <c r="AJ4020" s="2"/>
    </row>
    <row r="4021" ht="12.75">
      <c r="AJ4021" s="2"/>
    </row>
    <row r="4022" ht="12.75">
      <c r="AJ4022" s="2"/>
    </row>
    <row r="4023" ht="12.75">
      <c r="AJ4023" s="2"/>
    </row>
    <row r="4024" ht="12.75">
      <c r="AJ4024" s="2"/>
    </row>
    <row r="4025" ht="12.75">
      <c r="AJ4025" s="2"/>
    </row>
    <row r="4026" ht="12.75">
      <c r="AJ4026" s="2"/>
    </row>
    <row r="4027" ht="12.75">
      <c r="AJ4027" s="2"/>
    </row>
    <row r="4028" ht="12.75">
      <c r="AJ4028" s="2"/>
    </row>
    <row r="4029" ht="12.75">
      <c r="AJ4029" s="2"/>
    </row>
    <row r="4030" ht="12.75">
      <c r="AJ4030" s="2"/>
    </row>
    <row r="4031" ht="12.75">
      <c r="AJ4031" s="2"/>
    </row>
    <row r="4032" ht="12.75">
      <c r="AJ4032" s="2"/>
    </row>
    <row r="4033" ht="12.75">
      <c r="AJ4033" s="2"/>
    </row>
    <row r="4034" ht="12.75">
      <c r="AJ4034" s="2"/>
    </row>
    <row r="4035" ht="12.75">
      <c r="AJ4035" s="2"/>
    </row>
    <row r="4036" ht="12.75">
      <c r="AJ4036" s="2"/>
    </row>
    <row r="4037" ht="12.75">
      <c r="AJ4037" s="2"/>
    </row>
    <row r="4038" ht="12.75">
      <c r="AJ4038" s="2"/>
    </row>
    <row r="4039" ht="12.75">
      <c r="AJ4039" s="2"/>
    </row>
    <row r="4040" ht="12.75">
      <c r="AJ4040" s="2"/>
    </row>
    <row r="4041" ht="12.75">
      <c r="AJ4041" s="2"/>
    </row>
    <row r="4042" ht="12.75">
      <c r="AJ4042" s="2"/>
    </row>
    <row r="4043" ht="12.75">
      <c r="AJ4043" s="2"/>
    </row>
    <row r="4044" ht="12.75">
      <c r="AJ4044" s="2"/>
    </row>
    <row r="4045" ht="12.75">
      <c r="AJ4045" s="2"/>
    </row>
    <row r="4046" ht="12.75">
      <c r="AJ4046" s="2"/>
    </row>
    <row r="4047" ht="12.75">
      <c r="AJ4047" s="2"/>
    </row>
    <row r="4048" ht="12.75">
      <c r="AJ4048" s="2"/>
    </row>
    <row r="4049" ht="12.75">
      <c r="AJ4049" s="2"/>
    </row>
    <row r="4050" ht="12.75">
      <c r="AJ4050" s="2"/>
    </row>
    <row r="4051" ht="12.75">
      <c r="AJ4051" s="2"/>
    </row>
    <row r="4052" ht="12.75">
      <c r="AJ4052" s="2"/>
    </row>
    <row r="4053" ht="12.75">
      <c r="AJ4053" s="2"/>
    </row>
    <row r="4054" ht="12.75">
      <c r="AJ4054" s="2"/>
    </row>
    <row r="4055" ht="12.75">
      <c r="AJ4055" s="2"/>
    </row>
    <row r="4056" ht="12.75">
      <c r="AJ4056" s="2"/>
    </row>
    <row r="4057" ht="12.75">
      <c r="AJ4057" s="2"/>
    </row>
    <row r="4058" ht="12.75">
      <c r="AJ4058" s="2"/>
    </row>
    <row r="4059" ht="12.75">
      <c r="AJ4059" s="2"/>
    </row>
    <row r="4060" ht="12.75">
      <c r="AJ4060" s="2"/>
    </row>
    <row r="4061" ht="12.75">
      <c r="AJ4061" s="2"/>
    </row>
    <row r="4062" ht="12.75">
      <c r="AJ4062" s="2"/>
    </row>
    <row r="4063" ht="12.75">
      <c r="AJ4063" s="2"/>
    </row>
    <row r="4064" ht="12.75">
      <c r="AJ4064" s="2"/>
    </row>
    <row r="4065" ht="12.75">
      <c r="AJ4065" s="2"/>
    </row>
    <row r="4066" ht="12.75">
      <c r="AJ4066" s="2"/>
    </row>
    <row r="4067" ht="12.75">
      <c r="AJ4067" s="2"/>
    </row>
    <row r="4068" ht="12.75">
      <c r="AJ4068" s="2"/>
    </row>
    <row r="4069" ht="12.75">
      <c r="AJ4069" s="2"/>
    </row>
    <row r="4070" ht="12.75">
      <c r="AJ4070" s="2"/>
    </row>
    <row r="4071" ht="12.75">
      <c r="AJ4071" s="2"/>
    </row>
    <row r="4072" ht="12.75">
      <c r="AJ4072" s="2"/>
    </row>
    <row r="4073" ht="12.75">
      <c r="AJ4073" s="2"/>
    </row>
    <row r="4074" ht="12.75">
      <c r="AJ4074" s="2"/>
    </row>
    <row r="4075" ht="12.75">
      <c r="AJ4075" s="2"/>
    </row>
    <row r="4076" ht="12.75">
      <c r="AJ4076" s="2"/>
    </row>
    <row r="4077" ht="12.75">
      <c r="AJ4077" s="2"/>
    </row>
    <row r="4078" ht="12.75">
      <c r="AJ4078" s="2"/>
    </row>
    <row r="4079" ht="12.75">
      <c r="AJ4079" s="2"/>
    </row>
    <row r="4080" ht="12.75">
      <c r="AJ4080" s="2"/>
    </row>
    <row r="4081" ht="12.75">
      <c r="AJ4081" s="2"/>
    </row>
    <row r="4082" ht="12.75">
      <c r="AJ4082" s="2"/>
    </row>
    <row r="4083" ht="12.75">
      <c r="AJ4083" s="2"/>
    </row>
    <row r="4084" ht="12.75">
      <c r="AJ4084" s="2"/>
    </row>
    <row r="4085" ht="12.75">
      <c r="AJ4085" s="2"/>
    </row>
    <row r="4086" ht="12.75">
      <c r="AJ4086" s="2"/>
    </row>
    <row r="4087" ht="12.75">
      <c r="AJ4087" s="2"/>
    </row>
    <row r="4088" ht="12.75">
      <c r="AJ4088" s="2"/>
    </row>
    <row r="4089" ht="12.75">
      <c r="AJ4089" s="2"/>
    </row>
    <row r="4090" ht="12.75">
      <c r="AJ4090" s="2"/>
    </row>
    <row r="4091" ht="12.75">
      <c r="AJ4091" s="2"/>
    </row>
    <row r="4092" ht="12.75">
      <c r="AJ4092" s="2"/>
    </row>
    <row r="4093" ht="12.75">
      <c r="AJ4093" s="2"/>
    </row>
    <row r="4094" ht="12.75">
      <c r="AJ4094" s="2"/>
    </row>
    <row r="4095" ht="12.75">
      <c r="AJ4095" s="2"/>
    </row>
    <row r="4096" ht="12.75">
      <c r="AJ4096" s="2"/>
    </row>
    <row r="4097" ht="12.75">
      <c r="AJ4097" s="2"/>
    </row>
    <row r="4098" ht="12.75">
      <c r="AJ4098" s="2"/>
    </row>
    <row r="4099" ht="12.75">
      <c r="AJ4099" s="2"/>
    </row>
    <row r="4100" ht="12.75">
      <c r="AJ4100" s="2"/>
    </row>
    <row r="4101" ht="12.75">
      <c r="AJ4101" s="2"/>
    </row>
    <row r="4102" ht="12.75">
      <c r="AJ4102" s="2"/>
    </row>
    <row r="4103" ht="12.75">
      <c r="AJ4103" s="2"/>
    </row>
    <row r="4104" ht="12.75">
      <c r="AJ4104" s="2"/>
    </row>
    <row r="4105" ht="12.75">
      <c r="AJ4105" s="2"/>
    </row>
    <row r="4106" ht="12.75">
      <c r="AJ4106" s="2"/>
    </row>
    <row r="4107" ht="12.75">
      <c r="AJ4107" s="2"/>
    </row>
    <row r="4108" ht="12.75">
      <c r="AJ4108" s="2"/>
    </row>
    <row r="4109" ht="12.75">
      <c r="AJ4109" s="2"/>
    </row>
    <row r="4110" ht="12.75">
      <c r="AJ4110" s="2"/>
    </row>
    <row r="4111" ht="12.75">
      <c r="AJ4111" s="2"/>
    </row>
    <row r="4112" ht="12.75">
      <c r="AJ4112" s="2"/>
    </row>
    <row r="4113" ht="12.75">
      <c r="AJ4113" s="2"/>
    </row>
    <row r="4114" ht="12.75">
      <c r="AJ4114" s="2"/>
    </row>
    <row r="4115" ht="12.75">
      <c r="AJ4115" s="2"/>
    </row>
    <row r="4116" ht="12.75">
      <c r="AJ4116" s="2"/>
    </row>
    <row r="4117" ht="12.75">
      <c r="AJ4117" s="2"/>
    </row>
    <row r="4118" ht="12.75">
      <c r="AJ4118" s="2"/>
    </row>
    <row r="4119" ht="12.75">
      <c r="AJ4119" s="2"/>
    </row>
    <row r="4120" ht="12.75">
      <c r="AJ4120" s="2"/>
    </row>
    <row r="4121" ht="12.75">
      <c r="AJ4121" s="2"/>
    </row>
    <row r="4122" ht="12.75">
      <c r="AJ4122" s="2"/>
    </row>
    <row r="4123" ht="12.75">
      <c r="AJ4123" s="2"/>
    </row>
    <row r="4124" ht="12.75">
      <c r="AJ4124" s="2"/>
    </row>
    <row r="4125" ht="12.75">
      <c r="AJ4125" s="2"/>
    </row>
    <row r="4126" ht="12.75">
      <c r="AJ4126" s="2"/>
    </row>
    <row r="4127" ht="12.75">
      <c r="AJ4127" s="2"/>
    </row>
    <row r="4128" ht="12.75">
      <c r="AJ4128" s="2"/>
    </row>
    <row r="4129" ht="12.75">
      <c r="AJ4129" s="2"/>
    </row>
    <row r="4130" ht="12.75">
      <c r="AJ4130" s="2"/>
    </row>
    <row r="4131" ht="12.75">
      <c r="AJ4131" s="2"/>
    </row>
    <row r="4132" ht="12.75">
      <c r="AJ4132" s="2"/>
    </row>
    <row r="4133" ht="12.75">
      <c r="AJ4133" s="2"/>
    </row>
    <row r="4134" ht="12.75">
      <c r="AJ4134" s="2"/>
    </row>
    <row r="4135" ht="12.75">
      <c r="AJ4135" s="2"/>
    </row>
    <row r="4136" ht="12.75">
      <c r="AJ4136" s="2"/>
    </row>
    <row r="4137" ht="12.75">
      <c r="AJ4137" s="2"/>
    </row>
    <row r="4138" ht="12.75">
      <c r="AJ4138" s="2"/>
    </row>
    <row r="4139" ht="12.75">
      <c r="AJ4139" s="2"/>
    </row>
    <row r="4140" ht="12.75">
      <c r="AJ4140" s="2"/>
    </row>
    <row r="4141" ht="12.75">
      <c r="AJ4141" s="2"/>
    </row>
    <row r="4142" ht="12.75">
      <c r="AJ4142" s="2"/>
    </row>
    <row r="4143" ht="12.75">
      <c r="AJ4143" s="2"/>
    </row>
    <row r="4144" ht="12.75">
      <c r="AJ4144" s="2"/>
    </row>
    <row r="4145" ht="12.75">
      <c r="AJ4145" s="2"/>
    </row>
    <row r="4146" ht="12.75">
      <c r="AJ4146" s="2"/>
    </row>
    <row r="4147" ht="12.75">
      <c r="AJ4147" s="2"/>
    </row>
    <row r="4148" ht="12.75">
      <c r="AJ4148" s="2"/>
    </row>
    <row r="4149" ht="12.75">
      <c r="AJ4149" s="2"/>
    </row>
    <row r="4150" ht="12.75">
      <c r="AJ4150" s="2"/>
    </row>
    <row r="4151" ht="12.75">
      <c r="AJ4151" s="2"/>
    </row>
    <row r="4152" ht="12.75">
      <c r="AJ4152" s="2"/>
    </row>
    <row r="4153" ht="12.75">
      <c r="AJ4153" s="2"/>
    </row>
    <row r="4154" ht="12.75">
      <c r="AJ4154" s="2"/>
    </row>
    <row r="4155" ht="12.75">
      <c r="AJ4155" s="2"/>
    </row>
    <row r="4156" ht="12.75">
      <c r="AJ4156" s="2"/>
    </row>
    <row r="4157" ht="12.75">
      <c r="AJ4157" s="2"/>
    </row>
    <row r="4158" ht="12.75">
      <c r="AJ4158" s="2"/>
    </row>
    <row r="4159" ht="12.75">
      <c r="AJ4159" s="2"/>
    </row>
    <row r="4160" ht="12.75">
      <c r="AJ4160" s="2"/>
    </row>
    <row r="4161" ht="12.75">
      <c r="AJ4161" s="2"/>
    </row>
    <row r="4162" ht="12.75">
      <c r="AJ4162" s="2"/>
    </row>
    <row r="4163" ht="12.75">
      <c r="AJ4163" s="2"/>
    </row>
    <row r="4164" ht="12.75">
      <c r="AJ4164" s="2"/>
    </row>
    <row r="4165" ht="12.75">
      <c r="AJ4165" s="2"/>
    </row>
    <row r="4166" ht="12.75">
      <c r="AJ4166" s="2"/>
    </row>
    <row r="4167" ht="12.75">
      <c r="AJ4167" s="2"/>
    </row>
    <row r="4168" ht="12.75">
      <c r="AJ4168" s="2"/>
    </row>
    <row r="4169" ht="12.75">
      <c r="AJ4169" s="2"/>
    </row>
    <row r="4170" ht="12.75">
      <c r="AJ4170" s="2"/>
    </row>
    <row r="4171" ht="12.75">
      <c r="AJ4171" s="2"/>
    </row>
    <row r="4172" ht="12.75">
      <c r="AJ4172" s="2"/>
    </row>
    <row r="4173" ht="12.75">
      <c r="AJ4173" s="2"/>
    </row>
    <row r="4174" ht="12.75">
      <c r="AJ4174" s="2"/>
    </row>
    <row r="4175" ht="12.75">
      <c r="AJ4175" s="2"/>
    </row>
    <row r="4176" ht="12.75">
      <c r="AJ4176" s="2"/>
    </row>
    <row r="4177" ht="12.75">
      <c r="AJ4177" s="2"/>
    </row>
    <row r="4178" ht="12.75">
      <c r="AJ4178" s="2"/>
    </row>
    <row r="4179" ht="12.75">
      <c r="AJ4179" s="2"/>
    </row>
    <row r="4180" ht="12.75">
      <c r="AJ4180" s="2"/>
    </row>
    <row r="4181" ht="12.75">
      <c r="AJ4181" s="2"/>
    </row>
    <row r="4182" ht="12.75">
      <c r="AJ4182" s="2"/>
    </row>
    <row r="4183" ht="12.75">
      <c r="AJ4183" s="2"/>
    </row>
    <row r="4184" ht="12.75">
      <c r="AJ4184" s="2"/>
    </row>
    <row r="4185" ht="12.75">
      <c r="AJ4185" s="2"/>
    </row>
    <row r="4186" ht="12.75">
      <c r="AJ4186" s="2"/>
    </row>
    <row r="4187" ht="12.75">
      <c r="AJ4187" s="2"/>
    </row>
    <row r="4188" ht="12.75">
      <c r="AJ4188" s="2"/>
    </row>
    <row r="4189" ht="12.75">
      <c r="AJ4189" s="2"/>
    </row>
    <row r="4190" ht="12.75">
      <c r="AJ4190" s="2"/>
    </row>
    <row r="4191" ht="12.75">
      <c r="AJ4191" s="2"/>
    </row>
    <row r="4192" ht="12.75">
      <c r="AJ4192" s="2"/>
    </row>
    <row r="4193" ht="12.75">
      <c r="AJ4193" s="2"/>
    </row>
    <row r="4194" ht="12.75">
      <c r="AJ4194" s="2"/>
    </row>
    <row r="4195" ht="12.75">
      <c r="AJ4195" s="2"/>
    </row>
    <row r="4196" ht="12.75">
      <c r="AJ4196" s="2"/>
    </row>
    <row r="4197" ht="12.75">
      <c r="AJ4197" s="2"/>
    </row>
    <row r="4198" ht="12.75">
      <c r="AJ4198" s="2"/>
    </row>
    <row r="4199" ht="12.75">
      <c r="AJ4199" s="2"/>
    </row>
    <row r="4200" ht="12.75">
      <c r="AJ4200" s="2"/>
    </row>
    <row r="4201" ht="12.75">
      <c r="AJ4201" s="2"/>
    </row>
    <row r="4202" ht="12.75">
      <c r="AJ4202" s="2"/>
    </row>
    <row r="4203" ht="12.75">
      <c r="AJ4203" s="2"/>
    </row>
    <row r="4204" ht="12.75">
      <c r="AJ4204" s="2"/>
    </row>
    <row r="4205" ht="12.75">
      <c r="AJ4205" s="2"/>
    </row>
    <row r="4206" ht="12.75">
      <c r="AJ4206" s="2"/>
    </row>
    <row r="4207" ht="12.75">
      <c r="AJ4207" s="2"/>
    </row>
    <row r="4208" ht="12.75">
      <c r="AJ4208" s="2"/>
    </row>
    <row r="4209" ht="12.75">
      <c r="AJ4209" s="2"/>
    </row>
    <row r="4210" ht="12.75">
      <c r="AJ4210" s="2"/>
    </row>
    <row r="4211" ht="12.75">
      <c r="AJ4211" s="2"/>
    </row>
    <row r="4212" ht="12.75">
      <c r="AJ4212" s="2"/>
    </row>
    <row r="4213" ht="12.75">
      <c r="AJ4213" s="2"/>
    </row>
    <row r="4214" ht="12.75">
      <c r="AJ4214" s="2"/>
    </row>
    <row r="4215" ht="12.75">
      <c r="AJ4215" s="2"/>
    </row>
    <row r="4216" ht="12.75">
      <c r="AJ4216" s="2"/>
    </row>
    <row r="4217" ht="12.75">
      <c r="AJ4217" s="2"/>
    </row>
    <row r="4218" ht="12.75">
      <c r="AJ4218" s="2"/>
    </row>
    <row r="4219" ht="12.75">
      <c r="AJ4219" s="2"/>
    </row>
    <row r="4220" ht="12.75">
      <c r="AJ4220" s="2"/>
    </row>
    <row r="4221" ht="12.75">
      <c r="AJ4221" s="2"/>
    </row>
    <row r="4222" ht="12.75">
      <c r="AJ4222" s="2"/>
    </row>
    <row r="4223" ht="12.75">
      <c r="AJ4223" s="2"/>
    </row>
    <row r="4224" ht="12.75">
      <c r="AJ4224" s="2"/>
    </row>
    <row r="4225" ht="12.75">
      <c r="AJ4225" s="2"/>
    </row>
    <row r="4226" ht="12.75">
      <c r="AJ4226" s="2"/>
    </row>
    <row r="4227" ht="12.75">
      <c r="AJ4227" s="2"/>
    </row>
    <row r="4228" ht="12.75">
      <c r="AJ4228" s="2"/>
    </row>
    <row r="4229" ht="12.75">
      <c r="AJ4229" s="2"/>
    </row>
    <row r="4230" ht="12.75">
      <c r="AJ4230" s="2"/>
    </row>
    <row r="4231" ht="12.75">
      <c r="AJ4231" s="2"/>
    </row>
    <row r="4232" ht="12.75">
      <c r="AJ4232" s="2"/>
    </row>
    <row r="4233" ht="12.75">
      <c r="AJ4233" s="2"/>
    </row>
    <row r="4234" ht="12.75">
      <c r="AJ4234" s="2"/>
    </row>
    <row r="4235" ht="12.75">
      <c r="AJ4235" s="2"/>
    </row>
    <row r="4236" ht="12.75">
      <c r="AJ4236" s="2"/>
    </row>
    <row r="4237" ht="12.75">
      <c r="AJ4237" s="2"/>
    </row>
    <row r="4238" ht="12.75">
      <c r="AJ4238" s="2"/>
    </row>
    <row r="4239" ht="12.75">
      <c r="AJ4239" s="2"/>
    </row>
    <row r="4240" ht="12.75">
      <c r="AJ4240" s="2"/>
    </row>
    <row r="4241" ht="12.75">
      <c r="AJ4241" s="2"/>
    </row>
    <row r="4242" ht="12.75">
      <c r="AJ4242" s="2"/>
    </row>
    <row r="4243" ht="12.75">
      <c r="AJ4243" s="2"/>
    </row>
    <row r="4244" ht="12.75">
      <c r="AJ4244" s="2"/>
    </row>
    <row r="4245" ht="12.75">
      <c r="AJ4245" s="2"/>
    </row>
    <row r="4246" ht="12.75">
      <c r="AJ4246" s="2"/>
    </row>
    <row r="4247" ht="12.75">
      <c r="AJ4247" s="2"/>
    </row>
    <row r="4248" ht="12.75">
      <c r="AJ4248" s="2"/>
    </row>
    <row r="4249" ht="12.75">
      <c r="AJ4249" s="2"/>
    </row>
    <row r="4250" ht="12.75">
      <c r="AJ4250" s="2"/>
    </row>
    <row r="4251" ht="12.75">
      <c r="AJ4251" s="2"/>
    </row>
    <row r="4252" ht="12.75">
      <c r="AJ4252" s="2"/>
    </row>
    <row r="4253" ht="12.75">
      <c r="AJ4253" s="2"/>
    </row>
    <row r="4254" ht="12.75">
      <c r="AJ4254" s="2"/>
    </row>
    <row r="4255" ht="12.75">
      <c r="AJ4255" s="2"/>
    </row>
    <row r="4256" ht="12.75">
      <c r="AJ4256" s="2"/>
    </row>
    <row r="4257" ht="12.75">
      <c r="AJ4257" s="2"/>
    </row>
    <row r="4258" ht="12.75">
      <c r="AJ4258" s="2"/>
    </row>
    <row r="4259" ht="12.75">
      <c r="AJ4259" s="2"/>
    </row>
    <row r="4260" ht="12.75">
      <c r="AJ4260" s="2"/>
    </row>
    <row r="4261" ht="12.75">
      <c r="AJ4261" s="2"/>
    </row>
    <row r="4262" ht="12.75">
      <c r="AJ4262" s="2"/>
    </row>
    <row r="4263" ht="12.75">
      <c r="AJ4263" s="2"/>
    </row>
    <row r="4264" ht="12.75">
      <c r="AJ4264" s="2"/>
    </row>
    <row r="4265" ht="12.75">
      <c r="AJ4265" s="2"/>
    </row>
    <row r="4266" ht="12.75">
      <c r="AJ4266" s="2"/>
    </row>
    <row r="4267" ht="12.75">
      <c r="AJ4267" s="2"/>
    </row>
    <row r="4268" ht="12.75">
      <c r="AJ4268" s="2"/>
    </row>
    <row r="4269" ht="12.75">
      <c r="AJ4269" s="2"/>
    </row>
    <row r="4270" ht="12.75">
      <c r="AJ4270" s="2"/>
    </row>
    <row r="4271" ht="12.75">
      <c r="AJ4271" s="2"/>
    </row>
    <row r="4272" ht="12.75">
      <c r="AJ4272" s="2"/>
    </row>
    <row r="4273" ht="12.75">
      <c r="AJ4273" s="2"/>
    </row>
    <row r="4274" ht="12.75">
      <c r="AJ4274" s="2"/>
    </row>
    <row r="4275" ht="12.75">
      <c r="AJ4275" s="2"/>
    </row>
    <row r="4276" ht="12.75">
      <c r="AJ4276" s="2"/>
    </row>
    <row r="4277" ht="12.75">
      <c r="AJ4277" s="2"/>
    </row>
    <row r="4278" ht="12.75">
      <c r="AJ4278" s="2"/>
    </row>
    <row r="4279" ht="12.75">
      <c r="AJ4279" s="2"/>
    </row>
    <row r="4280" ht="12.75">
      <c r="AJ4280" s="2"/>
    </row>
    <row r="4281" ht="12.75">
      <c r="AJ4281" s="2"/>
    </row>
    <row r="4282" ht="12.75">
      <c r="AJ4282" s="2"/>
    </row>
    <row r="4283" ht="12.75">
      <c r="AJ4283" s="2"/>
    </row>
    <row r="4284" ht="12.75">
      <c r="AJ4284" s="2"/>
    </row>
    <row r="4285" ht="12.75">
      <c r="AJ4285" s="2"/>
    </row>
    <row r="4286" ht="12.75">
      <c r="AJ4286" s="2"/>
    </row>
    <row r="4287" ht="12.75">
      <c r="AJ4287" s="2"/>
    </row>
    <row r="4288" ht="12.75">
      <c r="AJ4288" s="2"/>
    </row>
    <row r="4289" ht="12.75">
      <c r="AJ4289" s="2"/>
    </row>
    <row r="4290" ht="12.75">
      <c r="AJ4290" s="2"/>
    </row>
    <row r="4291" ht="12.75">
      <c r="AJ4291" s="2"/>
    </row>
    <row r="4292" ht="12.75">
      <c r="AJ4292" s="2"/>
    </row>
    <row r="4293" ht="12.75">
      <c r="AJ4293" s="2"/>
    </row>
    <row r="4294" ht="12.75">
      <c r="AJ4294" s="2"/>
    </row>
    <row r="4295" ht="12.75">
      <c r="AJ4295" s="2"/>
    </row>
    <row r="4296" ht="12.75">
      <c r="AJ4296" s="2"/>
    </row>
    <row r="4297" ht="12.75">
      <c r="AJ4297" s="2"/>
    </row>
    <row r="4298" ht="12.75">
      <c r="AJ4298" s="2"/>
    </row>
    <row r="4299" ht="12.75">
      <c r="AJ4299" s="2"/>
    </row>
    <row r="4300" ht="12.75">
      <c r="AJ4300" s="2"/>
    </row>
    <row r="4301" ht="12.75">
      <c r="AJ4301" s="2"/>
    </row>
    <row r="4302" ht="12.75">
      <c r="AJ4302" s="2"/>
    </row>
    <row r="4303" ht="12.75">
      <c r="AJ4303" s="2"/>
    </row>
    <row r="4304" ht="12.75">
      <c r="AJ4304" s="2"/>
    </row>
    <row r="4305" ht="12.75">
      <c r="AJ4305" s="2"/>
    </row>
    <row r="4306" ht="12.75">
      <c r="AJ4306" s="2"/>
    </row>
    <row r="4307" ht="12.75">
      <c r="AJ4307" s="2"/>
    </row>
    <row r="4308" ht="12.75">
      <c r="AJ4308" s="2"/>
    </row>
    <row r="4309" ht="12.75">
      <c r="AJ4309" s="2"/>
    </row>
    <row r="4310" ht="12.75">
      <c r="AJ4310" s="2"/>
    </row>
    <row r="4311" ht="12.75">
      <c r="AJ4311" s="2"/>
    </row>
    <row r="4312" ht="12.75">
      <c r="AJ4312" s="2"/>
    </row>
    <row r="4313" ht="12.75">
      <c r="AJ4313" s="2"/>
    </row>
    <row r="4314" ht="12.75">
      <c r="AJ4314" s="2"/>
    </row>
    <row r="4315" ht="12.75">
      <c r="AJ4315" s="2"/>
    </row>
    <row r="4316" ht="12.75">
      <c r="AJ4316" s="2"/>
    </row>
    <row r="4317" ht="12.75">
      <c r="AJ4317" s="2"/>
    </row>
    <row r="4318" ht="12.75">
      <c r="AJ4318" s="2"/>
    </row>
    <row r="4319" ht="12.75">
      <c r="AJ4319" s="2"/>
    </row>
    <row r="4320" ht="12.75">
      <c r="AJ4320" s="2"/>
    </row>
    <row r="4321" ht="12.75">
      <c r="AJ4321" s="2"/>
    </row>
    <row r="4322" ht="12.75">
      <c r="AJ4322" s="2"/>
    </row>
    <row r="4323" ht="12.75">
      <c r="AJ4323" s="2"/>
    </row>
    <row r="4324" ht="12.75">
      <c r="AJ4324" s="2"/>
    </row>
    <row r="4325" ht="12.75">
      <c r="AJ4325" s="2"/>
    </row>
    <row r="4326" ht="12.75">
      <c r="AJ4326" s="2"/>
    </row>
    <row r="4327" ht="12.75">
      <c r="AJ4327" s="2"/>
    </row>
    <row r="4328" ht="12.75">
      <c r="AJ4328" s="2"/>
    </row>
    <row r="4329" ht="12.75">
      <c r="AJ4329" s="2"/>
    </row>
    <row r="4330" ht="12.75">
      <c r="AJ4330" s="2"/>
    </row>
    <row r="4331" ht="12.75">
      <c r="AJ4331" s="2"/>
    </row>
    <row r="4332" ht="12.75">
      <c r="AJ4332" s="2"/>
    </row>
    <row r="4333" ht="12.75">
      <c r="AJ4333" s="2"/>
    </row>
    <row r="4334" ht="12.75">
      <c r="AJ4334" s="2"/>
    </row>
    <row r="4335" ht="12.75">
      <c r="AJ4335" s="2"/>
    </row>
    <row r="4336" ht="12.75">
      <c r="AJ4336" s="2"/>
    </row>
    <row r="4337" ht="12.75">
      <c r="AJ4337" s="2"/>
    </row>
    <row r="4338" ht="12.75">
      <c r="AJ4338" s="2"/>
    </row>
    <row r="4339" ht="12.75">
      <c r="AJ4339" s="2"/>
    </row>
    <row r="4340" ht="12.75">
      <c r="AJ4340" s="2"/>
    </row>
    <row r="4341" ht="12.75">
      <c r="AJ4341" s="2"/>
    </row>
    <row r="4342" ht="12.75">
      <c r="AJ4342" s="2"/>
    </row>
    <row r="4343" ht="12.75">
      <c r="AJ4343" s="2"/>
    </row>
    <row r="4344" ht="12.75">
      <c r="AJ4344" s="2"/>
    </row>
    <row r="4345" ht="12.75">
      <c r="AJ4345" s="2"/>
    </row>
    <row r="4346" ht="12.75">
      <c r="AJ4346" s="2"/>
    </row>
    <row r="4347" ht="12.75">
      <c r="AJ4347" s="2"/>
    </row>
    <row r="4348" ht="12.75">
      <c r="AJ4348" s="2"/>
    </row>
    <row r="4349" ht="12.75">
      <c r="AJ4349" s="2"/>
    </row>
    <row r="4350" ht="12.75">
      <c r="AJ4350" s="2"/>
    </row>
    <row r="4351" ht="12.75">
      <c r="AJ4351" s="2"/>
    </row>
    <row r="4352" ht="12.75">
      <c r="AJ4352" s="2"/>
    </row>
    <row r="4353" ht="12.75">
      <c r="AJ4353" s="2"/>
    </row>
    <row r="4354" ht="12.75">
      <c r="AJ4354" s="2"/>
    </row>
    <row r="4355" ht="12.75">
      <c r="AJ4355" s="2"/>
    </row>
    <row r="4356" ht="12.75">
      <c r="AJ4356" s="2"/>
    </row>
    <row r="4357" ht="12.75">
      <c r="AJ4357" s="2"/>
    </row>
    <row r="4358" ht="12.75">
      <c r="AJ4358" s="2"/>
    </row>
    <row r="4359" ht="12.75">
      <c r="AJ4359" s="2"/>
    </row>
    <row r="4360" ht="12.75">
      <c r="AJ4360" s="2"/>
    </row>
    <row r="4361" ht="12.75">
      <c r="AJ4361" s="2"/>
    </row>
    <row r="4362" ht="12.75">
      <c r="AJ4362" s="2"/>
    </row>
    <row r="4363" ht="12.75">
      <c r="AJ4363" s="2"/>
    </row>
    <row r="4364" ht="12.75">
      <c r="AJ4364" s="2"/>
    </row>
    <row r="4365" ht="12.75">
      <c r="AJ4365" s="2"/>
    </row>
    <row r="4366" ht="12.75">
      <c r="AJ4366" s="2"/>
    </row>
    <row r="4367" ht="12.75">
      <c r="AJ4367" s="2"/>
    </row>
    <row r="4368" ht="12.75">
      <c r="AJ4368" s="2"/>
    </row>
    <row r="4369" ht="12.75">
      <c r="AJ4369" s="2"/>
    </row>
    <row r="4370" ht="12.75">
      <c r="AJ4370" s="2"/>
    </row>
    <row r="4371" ht="12.75">
      <c r="AJ4371" s="2"/>
    </row>
    <row r="4372" ht="12.75">
      <c r="AJ4372" s="2"/>
    </row>
    <row r="4373" ht="12.75">
      <c r="AJ4373" s="2"/>
    </row>
    <row r="4374" ht="12.75">
      <c r="AJ4374" s="2"/>
    </row>
    <row r="4375" ht="12.75">
      <c r="AJ4375" s="2"/>
    </row>
    <row r="4376" ht="12.75">
      <c r="AJ4376" s="2"/>
    </row>
    <row r="4377" ht="12.75">
      <c r="AJ4377" s="2"/>
    </row>
    <row r="4378" ht="12.75">
      <c r="AJ4378" s="2"/>
    </row>
    <row r="4379" ht="12.75">
      <c r="AJ4379" s="2"/>
    </row>
    <row r="4380" ht="12.75">
      <c r="AJ4380" s="2"/>
    </row>
    <row r="4381" ht="12.75">
      <c r="AJ4381" s="2"/>
    </row>
    <row r="4382" ht="12.75">
      <c r="AJ4382" s="2"/>
    </row>
    <row r="4383" ht="12.75">
      <c r="AJ4383" s="2"/>
    </row>
    <row r="4384" ht="12.75">
      <c r="AJ4384" s="2"/>
    </row>
    <row r="4385" ht="12.75">
      <c r="AJ4385" s="2"/>
    </row>
    <row r="4386" ht="12.75">
      <c r="AJ4386" s="2"/>
    </row>
    <row r="4387" ht="12.75">
      <c r="AJ4387" s="2"/>
    </row>
    <row r="4388" ht="12.75">
      <c r="AJ4388" s="2"/>
    </row>
    <row r="4389" ht="12.75">
      <c r="AJ4389" s="2"/>
    </row>
    <row r="4390" ht="12.75">
      <c r="AJ4390" s="2"/>
    </row>
    <row r="4391" ht="12.75">
      <c r="AJ4391" s="2"/>
    </row>
    <row r="4392" ht="12.75">
      <c r="AJ4392" s="2"/>
    </row>
    <row r="4393" ht="12.75">
      <c r="AJ4393" s="2"/>
    </row>
    <row r="4394" ht="12.75">
      <c r="AJ4394" s="2"/>
    </row>
    <row r="4395" ht="12.75">
      <c r="AJ4395" s="2"/>
    </row>
    <row r="4396" ht="12.75">
      <c r="AJ4396" s="2"/>
    </row>
    <row r="4397" ht="12.75">
      <c r="AJ4397" s="2"/>
    </row>
    <row r="4398" ht="12.75">
      <c r="AJ4398" s="2"/>
    </row>
    <row r="4399" ht="12.75">
      <c r="AJ4399" s="2"/>
    </row>
    <row r="4400" ht="12.75">
      <c r="AJ4400" s="2"/>
    </row>
    <row r="4401" ht="12.75">
      <c r="AJ4401" s="2"/>
    </row>
    <row r="4402" ht="12.75">
      <c r="AJ4402" s="2"/>
    </row>
    <row r="4403" ht="12.75">
      <c r="AJ4403" s="2"/>
    </row>
    <row r="4404" ht="12.75">
      <c r="AJ4404" s="2"/>
    </row>
    <row r="4405" ht="12.75">
      <c r="AJ4405" s="2"/>
    </row>
    <row r="4406" ht="12.75">
      <c r="AJ4406" s="2"/>
    </row>
    <row r="4407" ht="12.75">
      <c r="AJ4407" s="2"/>
    </row>
    <row r="4408" ht="12.75">
      <c r="AJ4408" s="2"/>
    </row>
    <row r="4409" ht="12.75">
      <c r="AJ4409" s="2"/>
    </row>
    <row r="4410" ht="12.75">
      <c r="AJ4410" s="2"/>
    </row>
    <row r="4411" ht="12.75">
      <c r="AJ4411" s="2"/>
    </row>
    <row r="4412" ht="12.75">
      <c r="AJ4412" s="2"/>
    </row>
    <row r="4413" ht="12.75">
      <c r="AJ4413" s="2"/>
    </row>
    <row r="4414" ht="12.75">
      <c r="AJ4414" s="2"/>
    </row>
    <row r="4415" ht="12.75">
      <c r="AJ4415" s="2"/>
    </row>
    <row r="4416" ht="12.75">
      <c r="AJ4416" s="2"/>
    </row>
    <row r="4417" ht="12.75">
      <c r="AJ4417" s="2"/>
    </row>
    <row r="4418" ht="12.75">
      <c r="AJ4418" s="2"/>
    </row>
    <row r="4419" ht="12.75">
      <c r="AJ4419" s="2"/>
    </row>
    <row r="4420" ht="12.75">
      <c r="AJ4420" s="2"/>
    </row>
    <row r="4421" ht="12.75">
      <c r="AJ4421" s="2"/>
    </row>
    <row r="4422" ht="12.75">
      <c r="AJ4422" s="2"/>
    </row>
    <row r="4423" ht="12.75">
      <c r="AJ4423" s="2"/>
    </row>
    <row r="4424" ht="12.75">
      <c r="AJ4424" s="2"/>
    </row>
    <row r="4425" ht="12.75">
      <c r="AJ4425" s="2"/>
    </row>
    <row r="4426" ht="12.75">
      <c r="AJ4426" s="2"/>
    </row>
    <row r="4427" ht="12.75">
      <c r="AJ4427" s="2"/>
    </row>
    <row r="4428" ht="12.75">
      <c r="AJ4428" s="2"/>
    </row>
    <row r="4429" ht="12.75">
      <c r="AJ4429" s="2"/>
    </row>
    <row r="4430" ht="12.75">
      <c r="AJ4430" s="2"/>
    </row>
    <row r="4431" ht="12.75">
      <c r="AJ4431" s="2"/>
    </row>
    <row r="4432" ht="12.75">
      <c r="AJ4432" s="2"/>
    </row>
    <row r="4433" ht="12.75">
      <c r="AJ4433" s="2"/>
    </row>
    <row r="4434" ht="12.75">
      <c r="AJ4434" s="2"/>
    </row>
    <row r="4435" ht="12.75">
      <c r="AJ4435" s="2"/>
    </row>
    <row r="4436" ht="12.75">
      <c r="AJ4436" s="2"/>
    </row>
    <row r="4437" ht="12.75">
      <c r="AJ4437" s="2"/>
    </row>
    <row r="4438" ht="12.75">
      <c r="AJ4438" s="2"/>
    </row>
    <row r="4439" ht="12.75">
      <c r="AJ4439" s="2"/>
    </row>
    <row r="4440" ht="12.75">
      <c r="AJ4440" s="2"/>
    </row>
    <row r="4441" ht="12.75">
      <c r="AJ4441" s="2"/>
    </row>
    <row r="4442" ht="12.75">
      <c r="AJ4442" s="2"/>
    </row>
    <row r="4443" ht="12.75">
      <c r="AJ4443" s="2"/>
    </row>
    <row r="4444" ht="12.75">
      <c r="AJ4444" s="2"/>
    </row>
    <row r="4445" ht="12.75">
      <c r="AJ4445" s="2"/>
    </row>
    <row r="4446" ht="12.75">
      <c r="AJ4446" s="2"/>
    </row>
    <row r="4447" ht="12.75">
      <c r="AJ4447" s="2"/>
    </row>
    <row r="4448" ht="12.75">
      <c r="AJ4448" s="2"/>
    </row>
    <row r="4449" ht="12.75">
      <c r="AJ4449" s="2"/>
    </row>
    <row r="4450" ht="12.75">
      <c r="AJ4450" s="2"/>
    </row>
    <row r="4451" ht="12.75">
      <c r="AJ4451" s="2"/>
    </row>
    <row r="4452" ht="12.75">
      <c r="AJ4452" s="2"/>
    </row>
    <row r="4453" ht="12.75">
      <c r="AJ4453" s="2"/>
    </row>
    <row r="4454" ht="12.75">
      <c r="AJ4454" s="2"/>
    </row>
    <row r="4455" ht="12.75">
      <c r="AJ4455" s="2"/>
    </row>
    <row r="4456" ht="12.75">
      <c r="AJ4456" s="2"/>
    </row>
    <row r="4457" ht="12.75">
      <c r="AJ4457" s="2"/>
    </row>
    <row r="4458" ht="12.75">
      <c r="AJ4458" s="2"/>
    </row>
    <row r="4459" ht="12.75">
      <c r="AJ4459" s="2"/>
    </row>
    <row r="4460" ht="12.75">
      <c r="AJ4460" s="2"/>
    </row>
    <row r="4461" ht="12.75">
      <c r="AJ4461" s="2"/>
    </row>
    <row r="4462" ht="12.75">
      <c r="AJ4462" s="2"/>
    </row>
    <row r="4463" ht="12.75">
      <c r="AJ4463" s="2"/>
    </row>
    <row r="4464" ht="12.75">
      <c r="AJ4464" s="2"/>
    </row>
    <row r="4465" ht="12.75">
      <c r="AJ4465" s="2"/>
    </row>
    <row r="4466" ht="12.75">
      <c r="AJ4466" s="2"/>
    </row>
    <row r="4467" ht="12.75">
      <c r="AJ4467" s="2"/>
    </row>
    <row r="4468" ht="12.75">
      <c r="AJ4468" s="2"/>
    </row>
    <row r="4469" ht="12.75">
      <c r="AJ4469" s="2"/>
    </row>
    <row r="4470" ht="12.75">
      <c r="AJ4470" s="2"/>
    </row>
    <row r="4471" ht="12.75">
      <c r="AJ4471" s="2"/>
    </row>
    <row r="4472" ht="12.75">
      <c r="AJ4472" s="2"/>
    </row>
    <row r="4473" ht="12.75">
      <c r="AJ4473" s="2"/>
    </row>
    <row r="4474" ht="12.75">
      <c r="AJ4474" s="2"/>
    </row>
    <row r="4475" ht="12.75">
      <c r="AJ4475" s="2"/>
    </row>
    <row r="4476" ht="12.75">
      <c r="AJ4476" s="2"/>
    </row>
    <row r="4477" ht="12.75">
      <c r="AJ4477" s="2"/>
    </row>
    <row r="4478" ht="12.75">
      <c r="AJ4478" s="2"/>
    </row>
    <row r="4479" ht="12.75">
      <c r="AJ4479" s="2"/>
    </row>
    <row r="4480" ht="12.75">
      <c r="AJ4480" s="2"/>
    </row>
    <row r="4481" ht="12.75">
      <c r="AJ4481" s="2"/>
    </row>
    <row r="4482" ht="12.75">
      <c r="AJ4482" s="2"/>
    </row>
    <row r="4483" ht="12.75">
      <c r="AJ4483" s="2"/>
    </row>
    <row r="4484" ht="12.75">
      <c r="AJ4484" s="2"/>
    </row>
    <row r="4485" ht="12.75">
      <c r="AJ4485" s="2"/>
    </row>
    <row r="4486" ht="12.75">
      <c r="AJ4486" s="2"/>
    </row>
    <row r="4487" ht="12.75">
      <c r="AJ4487" s="2"/>
    </row>
    <row r="4488" ht="12.75">
      <c r="AJ4488" s="2"/>
    </row>
    <row r="4489" ht="12.75">
      <c r="AJ4489" s="2"/>
    </row>
    <row r="4490" ht="12.75">
      <c r="AJ4490" s="2"/>
    </row>
    <row r="4491" ht="12.75">
      <c r="AJ4491" s="2"/>
    </row>
    <row r="4492" ht="12.75">
      <c r="AJ4492" s="2"/>
    </row>
    <row r="4493" ht="12.75">
      <c r="AJ4493" s="2"/>
    </row>
    <row r="4494" ht="12.75">
      <c r="AJ4494" s="2"/>
    </row>
    <row r="4495" ht="12.75">
      <c r="AJ4495" s="2"/>
    </row>
    <row r="4496" ht="12.75">
      <c r="AJ4496" s="2"/>
    </row>
    <row r="4497" ht="12.75">
      <c r="AJ4497" s="2"/>
    </row>
    <row r="4498" ht="12.75">
      <c r="AJ4498" s="2"/>
    </row>
    <row r="4499" ht="12.75">
      <c r="AJ4499" s="2"/>
    </row>
    <row r="4500" ht="12.75">
      <c r="AJ4500" s="2"/>
    </row>
    <row r="4501" ht="12.75">
      <c r="AJ4501" s="2"/>
    </row>
    <row r="4502" ht="12.75">
      <c r="AJ4502" s="2"/>
    </row>
    <row r="4503" ht="12.75">
      <c r="AJ4503" s="2"/>
    </row>
    <row r="4504" ht="12.75">
      <c r="AJ4504" s="2"/>
    </row>
    <row r="4505" ht="12.75">
      <c r="AJ4505" s="2"/>
    </row>
    <row r="4506" ht="12.75">
      <c r="AJ4506" s="2"/>
    </row>
    <row r="4507" ht="12.75">
      <c r="AJ4507" s="2"/>
    </row>
    <row r="4508" ht="12.75">
      <c r="AJ4508" s="2"/>
    </row>
    <row r="4509" ht="12.75">
      <c r="AJ4509" s="2"/>
    </row>
    <row r="4510" ht="12.75">
      <c r="AJ4510" s="2"/>
    </row>
    <row r="4511" ht="12.75">
      <c r="AJ4511" s="2"/>
    </row>
    <row r="4512" ht="12.75">
      <c r="AJ4512" s="2"/>
    </row>
    <row r="4513" ht="12.75">
      <c r="AJ4513" s="2"/>
    </row>
    <row r="4514" ht="12.75">
      <c r="AJ4514" s="2"/>
    </row>
    <row r="4515" ht="12.75">
      <c r="AJ4515" s="2"/>
    </row>
    <row r="4516" ht="12.75">
      <c r="AJ4516" s="2"/>
    </row>
    <row r="4517" ht="12.75">
      <c r="AJ4517" s="2"/>
    </row>
    <row r="4518" ht="12.75">
      <c r="AJ4518" s="2"/>
    </row>
    <row r="4519" ht="12.75">
      <c r="AJ4519" s="2"/>
    </row>
    <row r="4520" ht="12.75">
      <c r="AJ4520" s="2"/>
    </row>
    <row r="4521" ht="12.75">
      <c r="AJ4521" s="2"/>
    </row>
    <row r="4522" ht="12.75">
      <c r="AJ4522" s="2"/>
    </row>
    <row r="4523" ht="12.75">
      <c r="AJ4523" s="2"/>
    </row>
    <row r="4524" ht="12.75">
      <c r="AJ4524" s="2"/>
    </row>
    <row r="4525" ht="12.75">
      <c r="AJ4525" s="2"/>
    </row>
    <row r="4526" ht="12.75">
      <c r="AJ4526" s="2"/>
    </row>
    <row r="4527" ht="12.75">
      <c r="AJ4527" s="2"/>
    </row>
    <row r="4528" ht="12.75">
      <c r="AJ4528" s="2"/>
    </row>
    <row r="4529" ht="12.75">
      <c r="AJ4529" s="2"/>
    </row>
    <row r="4530" ht="12.75">
      <c r="AJ4530" s="2"/>
    </row>
    <row r="4531" ht="12.75">
      <c r="AJ4531" s="2"/>
    </row>
    <row r="4532" ht="12.75">
      <c r="AJ4532" s="2"/>
    </row>
    <row r="4533" ht="12.75">
      <c r="AJ4533" s="2"/>
    </row>
    <row r="4534" ht="12.75">
      <c r="AJ4534" s="2"/>
    </row>
    <row r="4535" ht="12.75">
      <c r="AJ4535" s="2"/>
    </row>
    <row r="4536" ht="12.75">
      <c r="AJ4536" s="2"/>
    </row>
    <row r="4537" ht="12.75">
      <c r="AJ4537" s="2"/>
    </row>
    <row r="4538" ht="12.75">
      <c r="AJ4538" s="2"/>
    </row>
    <row r="4539" ht="12.75">
      <c r="AJ4539" s="2"/>
    </row>
    <row r="4540" ht="12.75">
      <c r="AJ4540" s="2"/>
    </row>
    <row r="4541" ht="12.75">
      <c r="AJ4541" s="2"/>
    </row>
    <row r="4542" ht="12.75">
      <c r="AJ4542" s="2"/>
    </row>
    <row r="4543" ht="12.75">
      <c r="AJ4543" s="2"/>
    </row>
    <row r="4544" ht="12.75">
      <c r="AJ4544" s="2"/>
    </row>
    <row r="4545" ht="12.75">
      <c r="AJ4545" s="2"/>
    </row>
    <row r="4546" ht="12.75">
      <c r="AJ4546" s="2"/>
    </row>
    <row r="4547" ht="12.75">
      <c r="AJ4547" s="2"/>
    </row>
    <row r="4548" ht="12.75">
      <c r="AJ4548" s="2"/>
    </row>
    <row r="4549" ht="12.75">
      <c r="AJ4549" s="2"/>
    </row>
    <row r="4550" ht="12.75">
      <c r="AJ4550" s="2"/>
    </row>
    <row r="4551" ht="12.75">
      <c r="AJ4551" s="2"/>
    </row>
    <row r="4552" ht="12.75">
      <c r="AJ4552" s="2"/>
    </row>
    <row r="4553" ht="12.75">
      <c r="AJ4553" s="2"/>
    </row>
    <row r="4554" ht="12.75">
      <c r="AJ4554" s="2"/>
    </row>
    <row r="4555" ht="12.75">
      <c r="AJ4555" s="2"/>
    </row>
    <row r="4556" ht="12.75">
      <c r="AJ4556" s="2"/>
    </row>
    <row r="4557" ht="12.75">
      <c r="AJ4557" s="2"/>
    </row>
    <row r="4558" ht="12.75">
      <c r="AJ4558" s="2"/>
    </row>
    <row r="4559" ht="12.75">
      <c r="AJ4559" s="2"/>
    </row>
    <row r="4560" ht="12.75">
      <c r="AJ4560" s="2"/>
    </row>
    <row r="4561" ht="12.75">
      <c r="AJ4561" s="2"/>
    </row>
    <row r="4562" ht="12.75">
      <c r="AJ4562" s="2"/>
    </row>
    <row r="4563" ht="12.75">
      <c r="AJ4563" s="2"/>
    </row>
    <row r="4564" ht="12.75">
      <c r="AJ4564" s="2"/>
    </row>
    <row r="4565" ht="12.75">
      <c r="AJ4565" s="2"/>
    </row>
    <row r="4566" ht="12.75">
      <c r="AJ4566" s="2"/>
    </row>
    <row r="4567" ht="12.75">
      <c r="AJ4567" s="2"/>
    </row>
    <row r="4568" ht="12.75">
      <c r="AJ4568" s="2"/>
    </row>
    <row r="4569" ht="12.75">
      <c r="AJ4569" s="2"/>
    </row>
    <row r="4570" ht="12.75">
      <c r="AJ4570" s="2"/>
    </row>
    <row r="4571" ht="12.75">
      <c r="AJ4571" s="2"/>
    </row>
    <row r="4572" ht="12.75">
      <c r="AJ4572" s="2"/>
    </row>
    <row r="4573" ht="12.75">
      <c r="AJ4573" s="2"/>
    </row>
    <row r="4574" ht="12.75">
      <c r="AJ4574" s="2"/>
    </row>
    <row r="4575" ht="12.75">
      <c r="AJ4575" s="2"/>
    </row>
    <row r="4576" ht="12.75">
      <c r="AJ4576" s="2"/>
    </row>
    <row r="4577" ht="12.75">
      <c r="AJ4577" s="2"/>
    </row>
    <row r="4578" ht="12.75">
      <c r="AJ4578" s="2"/>
    </row>
    <row r="4579" ht="12.75">
      <c r="AJ4579" s="2"/>
    </row>
    <row r="4580" ht="12.75">
      <c r="AJ4580" s="2"/>
    </row>
    <row r="4581" ht="12.75">
      <c r="AJ4581" s="2"/>
    </row>
    <row r="4582" ht="12.75">
      <c r="AJ4582" s="2"/>
    </row>
    <row r="4583" ht="12.75">
      <c r="AJ4583" s="2"/>
    </row>
    <row r="4584" ht="12.75">
      <c r="AJ4584" s="2"/>
    </row>
    <row r="4585" ht="12.75">
      <c r="AJ4585" s="2"/>
    </row>
    <row r="4586" ht="12.75">
      <c r="AJ4586" s="2"/>
    </row>
    <row r="4587" ht="12.75">
      <c r="AJ4587" s="2"/>
    </row>
    <row r="4588" ht="12.75">
      <c r="AJ4588" s="2"/>
    </row>
    <row r="4589" ht="12.75">
      <c r="AJ4589" s="2"/>
    </row>
    <row r="4590" ht="12.75">
      <c r="AJ4590" s="2"/>
    </row>
    <row r="4591" ht="12.75">
      <c r="AJ4591" s="2"/>
    </row>
    <row r="4592" ht="12.75">
      <c r="AJ4592" s="2"/>
    </row>
    <row r="4593" ht="12.75">
      <c r="AJ4593" s="2"/>
    </row>
    <row r="4594" ht="12.75">
      <c r="AJ4594" s="2"/>
    </row>
    <row r="4595" ht="12.75">
      <c r="AJ4595" s="2"/>
    </row>
    <row r="4596" ht="12.75">
      <c r="AJ4596" s="2"/>
    </row>
    <row r="4597" ht="12.75">
      <c r="AJ4597" s="2"/>
    </row>
    <row r="4598" ht="12.75">
      <c r="AJ4598" s="2"/>
    </row>
    <row r="4599" ht="12.75">
      <c r="AJ4599" s="2"/>
    </row>
    <row r="4600" ht="12.75">
      <c r="AJ4600" s="2"/>
    </row>
    <row r="4601" ht="12.75">
      <c r="AJ4601" s="2"/>
    </row>
    <row r="4602" ht="12.75">
      <c r="AJ4602" s="2"/>
    </row>
    <row r="4603" ht="12.75">
      <c r="AJ4603" s="2"/>
    </row>
    <row r="4604" ht="12.75">
      <c r="AJ4604" s="2"/>
    </row>
    <row r="4605" ht="12.75">
      <c r="AJ4605" s="2"/>
    </row>
    <row r="4606" ht="12.75">
      <c r="AJ4606" s="2"/>
    </row>
    <row r="4607" ht="12.75">
      <c r="AJ4607" s="2"/>
    </row>
    <row r="4608" ht="12.75">
      <c r="AJ4608" s="2"/>
    </row>
    <row r="4609" ht="12.75">
      <c r="AJ4609" s="2"/>
    </row>
    <row r="4610" ht="12.75">
      <c r="AJ4610" s="2"/>
    </row>
    <row r="4611" ht="12.75">
      <c r="AJ4611" s="2"/>
    </row>
    <row r="4612" ht="12.75">
      <c r="AJ4612" s="2"/>
    </row>
    <row r="4613" ht="12.75">
      <c r="AJ4613" s="2"/>
    </row>
    <row r="4614" ht="12.75">
      <c r="AJ4614" s="2"/>
    </row>
    <row r="4615" ht="12.75">
      <c r="AJ4615" s="2"/>
    </row>
    <row r="4616" ht="12.75">
      <c r="AJ4616" s="2"/>
    </row>
    <row r="4617" ht="12.75">
      <c r="AJ4617" s="2"/>
    </row>
    <row r="4618" ht="12.75">
      <c r="AJ4618" s="2"/>
    </row>
    <row r="4619" ht="12.75">
      <c r="AJ4619" s="2"/>
    </row>
    <row r="4620" ht="12.75">
      <c r="AJ4620" s="2"/>
    </row>
    <row r="4621" ht="12.75">
      <c r="AJ4621" s="2"/>
    </row>
    <row r="4622" ht="12.75">
      <c r="AJ4622" s="2"/>
    </row>
    <row r="4623" ht="12.75">
      <c r="AJ4623" s="2"/>
    </row>
    <row r="4624" ht="12.75">
      <c r="AJ4624" s="2"/>
    </row>
    <row r="4625" ht="12.75">
      <c r="AJ4625" s="2"/>
    </row>
    <row r="4626" ht="12.75">
      <c r="AJ4626" s="2"/>
    </row>
    <row r="4627" ht="12.75">
      <c r="AJ4627" s="2"/>
    </row>
    <row r="4628" ht="12.75">
      <c r="AJ4628" s="2"/>
    </row>
    <row r="4629" ht="12.75">
      <c r="AJ4629" s="2"/>
    </row>
    <row r="4630" ht="12.75">
      <c r="AJ4630" s="2"/>
    </row>
    <row r="4631" ht="12.75">
      <c r="AJ4631" s="2"/>
    </row>
    <row r="4632" ht="12.75">
      <c r="AJ4632" s="2"/>
    </row>
    <row r="4633" ht="12.75">
      <c r="AJ4633" s="2"/>
    </row>
    <row r="4634" ht="12.75">
      <c r="AJ4634" s="2"/>
    </row>
    <row r="4635" ht="12.75">
      <c r="AJ4635" s="2"/>
    </row>
    <row r="4636" ht="12.75">
      <c r="AJ4636" s="2"/>
    </row>
    <row r="4637" ht="12.75">
      <c r="AJ4637" s="2"/>
    </row>
    <row r="4638" ht="12.75">
      <c r="AJ4638" s="2"/>
    </row>
    <row r="4639" ht="12.75">
      <c r="AJ4639" s="2"/>
    </row>
    <row r="4640" ht="12.75">
      <c r="AJ4640" s="2"/>
    </row>
    <row r="4641" ht="12.75">
      <c r="AJ4641" s="2"/>
    </row>
    <row r="4642" ht="12.75">
      <c r="AJ4642" s="2"/>
    </row>
    <row r="4643" ht="12.75">
      <c r="AJ4643" s="2"/>
    </row>
    <row r="4644" ht="12.75">
      <c r="AJ4644" s="2"/>
    </row>
    <row r="4645" ht="12.75">
      <c r="AJ4645" s="2"/>
    </row>
    <row r="4646" ht="12.75">
      <c r="AJ4646" s="2"/>
    </row>
    <row r="4647" ht="12.75">
      <c r="AJ4647" s="2"/>
    </row>
    <row r="4648" ht="12.75">
      <c r="AJ4648" s="2"/>
    </row>
    <row r="4649" ht="12.75">
      <c r="AJ4649" s="2"/>
    </row>
    <row r="4650" ht="12.75">
      <c r="AJ4650" s="2"/>
    </row>
    <row r="4651" ht="12.75">
      <c r="AJ4651" s="2"/>
    </row>
    <row r="4652" ht="12.75">
      <c r="AJ4652" s="2"/>
    </row>
    <row r="4653" ht="12.75">
      <c r="AJ4653" s="2"/>
    </row>
    <row r="4654" ht="12.75">
      <c r="AJ4654" s="2"/>
    </row>
    <row r="4655" ht="12.75">
      <c r="AJ4655" s="2"/>
    </row>
    <row r="4656" ht="12.75">
      <c r="AJ4656" s="2"/>
    </row>
    <row r="4657" ht="12.75">
      <c r="AJ4657" s="2"/>
    </row>
    <row r="4658" ht="12.75">
      <c r="AJ4658" s="2"/>
    </row>
    <row r="4659" ht="12.75">
      <c r="AJ4659" s="2"/>
    </row>
    <row r="4660" ht="12.75">
      <c r="AJ4660" s="2"/>
    </row>
    <row r="4661" ht="12.75">
      <c r="AJ4661" s="2"/>
    </row>
    <row r="4662" ht="12.75">
      <c r="AJ4662" s="2"/>
    </row>
    <row r="4663" ht="12.75">
      <c r="AJ4663" s="2"/>
    </row>
    <row r="4664" ht="12.75">
      <c r="AJ4664" s="2"/>
    </row>
    <row r="4665" ht="12.75">
      <c r="AJ4665" s="2"/>
    </row>
    <row r="4666" ht="12.75">
      <c r="AJ4666" s="2"/>
    </row>
    <row r="4667" ht="12.75">
      <c r="AJ4667" s="2"/>
    </row>
    <row r="4668" ht="12.75">
      <c r="AJ4668" s="2"/>
    </row>
    <row r="4669" ht="12.75">
      <c r="AJ4669" s="2"/>
    </row>
    <row r="4670" ht="12.75">
      <c r="AJ4670" s="2"/>
    </row>
    <row r="4671" ht="12.75">
      <c r="AJ4671" s="2"/>
    </row>
    <row r="4672" ht="12.75">
      <c r="AJ4672" s="2"/>
    </row>
    <row r="4673" ht="12.75">
      <c r="AJ4673" s="2"/>
    </row>
    <row r="4674" ht="12.75">
      <c r="AJ4674" s="2"/>
    </row>
    <row r="4675" ht="12.75">
      <c r="AJ4675" s="2"/>
    </row>
    <row r="4676" ht="12.75">
      <c r="AJ4676" s="2"/>
    </row>
    <row r="4677" ht="12.75">
      <c r="AJ4677" s="2"/>
    </row>
    <row r="4678" ht="12.75">
      <c r="AJ4678" s="2"/>
    </row>
    <row r="4679" ht="12.75">
      <c r="AJ4679" s="2"/>
    </row>
    <row r="4680" ht="12.75">
      <c r="AJ4680" s="2"/>
    </row>
    <row r="4681" ht="12.75">
      <c r="AJ4681" s="2"/>
    </row>
    <row r="4682" ht="12.75">
      <c r="AJ4682" s="2"/>
    </row>
    <row r="4683" ht="12.75">
      <c r="AJ4683" s="2"/>
    </row>
    <row r="4684" ht="12.75">
      <c r="AJ4684" s="2"/>
    </row>
    <row r="4685" ht="12.75">
      <c r="AJ4685" s="2"/>
    </row>
    <row r="4686" ht="12.75">
      <c r="AJ4686" s="2"/>
    </row>
    <row r="4687" ht="12.75">
      <c r="AJ4687" s="2"/>
    </row>
    <row r="4688" ht="12.75">
      <c r="AJ4688" s="2"/>
    </row>
    <row r="4689" ht="12.75">
      <c r="AJ4689" s="2"/>
    </row>
    <row r="4690" ht="12.75">
      <c r="AJ4690" s="2"/>
    </row>
    <row r="4691" ht="12.75">
      <c r="AJ4691" s="2"/>
    </row>
    <row r="4692" ht="12.75">
      <c r="AJ4692" s="2"/>
    </row>
    <row r="4693" ht="12.75">
      <c r="AJ4693" s="2"/>
    </row>
    <row r="4694" ht="12.75">
      <c r="AJ4694" s="2"/>
    </row>
    <row r="4695" ht="12.75">
      <c r="AJ4695" s="2"/>
    </row>
    <row r="4696" ht="12.75">
      <c r="AJ4696" s="2"/>
    </row>
    <row r="4697" ht="12.75">
      <c r="AJ4697" s="2"/>
    </row>
    <row r="4698" ht="12.75">
      <c r="AJ4698" s="2"/>
    </row>
    <row r="4699" ht="12.75">
      <c r="AJ4699" s="2"/>
    </row>
    <row r="4700" ht="12.75">
      <c r="AJ4700" s="2"/>
    </row>
    <row r="4701" ht="12.75">
      <c r="AJ4701" s="2"/>
    </row>
    <row r="4702" ht="12.75">
      <c r="AJ4702" s="2"/>
    </row>
    <row r="4703" ht="12.75">
      <c r="AJ4703" s="2"/>
    </row>
    <row r="4704" ht="12.75">
      <c r="AJ4704" s="2"/>
    </row>
    <row r="4705" ht="12.75">
      <c r="AJ4705" s="2"/>
    </row>
    <row r="4706" ht="12.75">
      <c r="AJ4706" s="2"/>
    </row>
    <row r="4707" ht="12.75">
      <c r="AJ4707" s="2"/>
    </row>
    <row r="4708" ht="12.75">
      <c r="AJ4708" s="2"/>
    </row>
    <row r="4709" ht="12.75">
      <c r="AJ4709" s="2"/>
    </row>
    <row r="4710" ht="12.75">
      <c r="AJ4710" s="2"/>
    </row>
    <row r="4711" ht="12.75">
      <c r="AJ4711" s="2"/>
    </row>
    <row r="4712" ht="12.75">
      <c r="AJ4712" s="2"/>
    </row>
    <row r="4713" ht="12.75">
      <c r="AJ4713" s="2"/>
    </row>
    <row r="4714" ht="12.75">
      <c r="AJ4714" s="2"/>
    </row>
    <row r="4715" ht="12.75">
      <c r="AJ4715" s="2"/>
    </row>
    <row r="4716" ht="12.75">
      <c r="AJ4716" s="2"/>
    </row>
    <row r="4717" ht="12.75">
      <c r="AJ4717" s="2"/>
    </row>
    <row r="4718" ht="12.75">
      <c r="AJ4718" s="2"/>
    </row>
    <row r="4719" ht="12.75">
      <c r="AJ4719" s="2"/>
    </row>
    <row r="4720" ht="12.75">
      <c r="AJ4720" s="2"/>
    </row>
    <row r="4721" ht="12.75">
      <c r="AJ4721" s="2"/>
    </row>
    <row r="4722" ht="12.75">
      <c r="AJ4722" s="2"/>
    </row>
    <row r="4723" ht="12.75">
      <c r="AJ4723" s="2"/>
    </row>
    <row r="4724" ht="12.75">
      <c r="AJ4724" s="2"/>
    </row>
    <row r="4725" ht="12.75">
      <c r="AJ4725" s="2"/>
    </row>
    <row r="4726" ht="12.75">
      <c r="AJ4726" s="2"/>
    </row>
    <row r="4727" ht="12.75">
      <c r="AJ4727" s="2"/>
    </row>
    <row r="4728" ht="12.75">
      <c r="AJ4728" s="2"/>
    </row>
    <row r="4729" ht="12.75">
      <c r="AJ4729" s="2"/>
    </row>
    <row r="4730" ht="12.75">
      <c r="AJ4730" s="2"/>
    </row>
    <row r="4731" ht="12.75">
      <c r="AJ4731" s="2"/>
    </row>
    <row r="4732" ht="12.75">
      <c r="AJ4732" s="2"/>
    </row>
    <row r="4733" ht="12.75">
      <c r="AJ4733" s="2"/>
    </row>
    <row r="4734" ht="12.75">
      <c r="AJ4734" s="2"/>
    </row>
    <row r="4735" ht="12.75">
      <c r="AJ4735" s="2"/>
    </row>
    <row r="4736" ht="12.75">
      <c r="AJ4736" s="2"/>
    </row>
    <row r="4737" ht="12.75">
      <c r="AJ4737" s="2"/>
    </row>
    <row r="4738" ht="12.75">
      <c r="AJ4738" s="2"/>
    </row>
    <row r="4739" ht="12.75">
      <c r="AJ4739" s="2"/>
    </row>
    <row r="4740" ht="12.75">
      <c r="AJ4740" s="2"/>
    </row>
    <row r="4741" ht="12.75">
      <c r="AJ4741" s="2"/>
    </row>
    <row r="4742" ht="12.75">
      <c r="AJ4742" s="2"/>
    </row>
    <row r="4743" ht="12.75">
      <c r="AJ4743" s="2"/>
    </row>
    <row r="4744" ht="12.75">
      <c r="AJ4744" s="2"/>
    </row>
    <row r="4745" ht="12.75">
      <c r="AJ4745" s="2"/>
    </row>
    <row r="4746" ht="12.75">
      <c r="AJ4746" s="2"/>
    </row>
    <row r="4747" ht="12.75">
      <c r="AJ4747" s="2"/>
    </row>
    <row r="4748" ht="12.75">
      <c r="AJ4748" s="2"/>
    </row>
    <row r="4749" ht="12.75">
      <c r="AJ4749" s="2"/>
    </row>
    <row r="4750" ht="12.75">
      <c r="AJ4750" s="2"/>
    </row>
    <row r="4751" ht="12.75">
      <c r="AJ4751" s="2"/>
    </row>
    <row r="4752" ht="12.75">
      <c r="AJ4752" s="2"/>
    </row>
    <row r="4753" ht="12.75">
      <c r="AJ4753" s="2"/>
    </row>
    <row r="4754" ht="12.75">
      <c r="AJ4754" s="2"/>
    </row>
    <row r="4755" ht="12.75">
      <c r="AJ4755" s="2"/>
    </row>
    <row r="4756" ht="12.75">
      <c r="AJ4756" s="2"/>
    </row>
    <row r="4757" ht="12.75">
      <c r="AJ4757" s="2"/>
    </row>
    <row r="4758" ht="12.75">
      <c r="AJ4758" s="2"/>
    </row>
    <row r="4759" ht="12.75">
      <c r="AJ4759" s="2"/>
    </row>
    <row r="4760" ht="12.75">
      <c r="AJ4760" s="2"/>
    </row>
    <row r="4761" ht="12.75">
      <c r="AJ4761" s="2"/>
    </row>
    <row r="4762" ht="12.75">
      <c r="AJ4762" s="2"/>
    </row>
    <row r="4763" ht="12.75">
      <c r="AJ4763" s="2"/>
    </row>
    <row r="4764" ht="12.75">
      <c r="AJ4764" s="2"/>
    </row>
    <row r="4765" ht="12.75">
      <c r="AJ4765" s="2"/>
    </row>
    <row r="4766" ht="12.75">
      <c r="AJ4766" s="2"/>
    </row>
    <row r="4767" ht="12.75">
      <c r="AJ4767" s="2"/>
    </row>
    <row r="4768" ht="12.75">
      <c r="AJ4768" s="2"/>
    </row>
    <row r="4769" ht="12.75">
      <c r="AJ4769" s="2"/>
    </row>
    <row r="4770" ht="12.75">
      <c r="AJ4770" s="2"/>
    </row>
    <row r="4771" ht="12.75">
      <c r="AJ4771" s="2"/>
    </row>
    <row r="4772" ht="12.75">
      <c r="AJ4772" s="2"/>
    </row>
    <row r="4773" ht="12.75">
      <c r="AJ4773" s="2"/>
    </row>
    <row r="4774" ht="12.75">
      <c r="AJ4774" s="2"/>
    </row>
    <row r="4775" ht="12.75">
      <c r="AJ4775" s="2"/>
    </row>
    <row r="4776" ht="12.75">
      <c r="AJ4776" s="2"/>
    </row>
    <row r="4777" ht="12.75">
      <c r="AJ4777" s="2"/>
    </row>
    <row r="4778" ht="12.75">
      <c r="AJ4778" s="2"/>
    </row>
    <row r="4779" ht="12.75">
      <c r="AJ4779" s="2"/>
    </row>
    <row r="4780" ht="12.75">
      <c r="AJ4780" s="2"/>
    </row>
    <row r="4781" ht="12.75">
      <c r="AJ4781" s="2"/>
    </row>
    <row r="4782" ht="12.75">
      <c r="AJ4782" s="2"/>
    </row>
    <row r="4783" ht="12.75">
      <c r="AJ4783" s="2"/>
    </row>
    <row r="4784" ht="12.75">
      <c r="AJ4784" s="2"/>
    </row>
    <row r="4785" ht="12.75">
      <c r="AJ4785" s="2"/>
    </row>
    <row r="4786" ht="12.75">
      <c r="AJ4786" s="2"/>
    </row>
    <row r="4787" ht="12.75">
      <c r="AJ4787" s="2"/>
    </row>
    <row r="4788" ht="12.75">
      <c r="AJ4788" s="2"/>
    </row>
    <row r="4789" ht="12.75">
      <c r="AJ4789" s="2"/>
    </row>
    <row r="4790" ht="12.75">
      <c r="AJ4790" s="2"/>
    </row>
    <row r="4791" ht="12.75">
      <c r="AJ4791" s="2"/>
    </row>
    <row r="4792" ht="12.75">
      <c r="AJ4792" s="2"/>
    </row>
    <row r="4793" ht="12.75">
      <c r="AJ4793" s="2"/>
    </row>
    <row r="4794" ht="12.75">
      <c r="AJ4794" s="2"/>
    </row>
    <row r="4795" ht="12.75">
      <c r="AJ4795" s="2"/>
    </row>
    <row r="4796" ht="12.75">
      <c r="AJ4796" s="2"/>
    </row>
    <row r="4797" ht="12.75">
      <c r="AJ4797" s="2"/>
    </row>
    <row r="4798" ht="12.75">
      <c r="AJ4798" s="2"/>
    </row>
    <row r="4799" ht="12.75">
      <c r="AJ4799" s="2"/>
    </row>
    <row r="4800" ht="12.75">
      <c r="AJ4800" s="2"/>
    </row>
    <row r="4801" ht="12.75">
      <c r="AJ4801" s="2"/>
    </row>
    <row r="4802" ht="12.75">
      <c r="AJ4802" s="2"/>
    </row>
    <row r="4803" ht="12.75">
      <c r="AJ4803" s="2"/>
    </row>
    <row r="4804" ht="12.75">
      <c r="AJ4804" s="2"/>
    </row>
    <row r="4805" ht="12.75">
      <c r="AJ4805" s="2"/>
    </row>
    <row r="4806" ht="12.75">
      <c r="AJ4806" s="2"/>
    </row>
    <row r="4807" ht="12.75">
      <c r="AJ4807" s="2"/>
    </row>
    <row r="4808" ht="12.75">
      <c r="AJ4808" s="2"/>
    </row>
    <row r="4809" ht="12.75">
      <c r="AJ4809" s="2"/>
    </row>
    <row r="4810" ht="12.75">
      <c r="AJ4810" s="2"/>
    </row>
    <row r="4811" ht="12.75">
      <c r="AJ4811" s="2"/>
    </row>
    <row r="4812" ht="12.75">
      <c r="AJ4812" s="2"/>
    </row>
    <row r="4813" ht="12.75">
      <c r="AJ4813" s="2"/>
    </row>
    <row r="4814" ht="12.75">
      <c r="AJ4814" s="2"/>
    </row>
    <row r="4815" ht="12.75">
      <c r="AJ4815" s="2"/>
    </row>
    <row r="4816" ht="12.75">
      <c r="AJ4816" s="2"/>
    </row>
    <row r="4817" ht="12.75">
      <c r="AJ4817" s="2"/>
    </row>
    <row r="4818" ht="12.75">
      <c r="AJ4818" s="2"/>
    </row>
    <row r="4819" ht="12.75">
      <c r="AJ4819" s="2"/>
    </row>
    <row r="4820" ht="12.75">
      <c r="AJ4820" s="2"/>
    </row>
    <row r="4821" ht="12.75">
      <c r="AJ4821" s="2"/>
    </row>
    <row r="4822" ht="12.75">
      <c r="AJ4822" s="2"/>
    </row>
    <row r="4823" ht="12.75">
      <c r="AJ4823" s="2"/>
    </row>
    <row r="4824" ht="12.75">
      <c r="AJ4824" s="2"/>
    </row>
    <row r="4825" ht="12.75">
      <c r="AJ4825" s="2"/>
    </row>
    <row r="4826" ht="12.75">
      <c r="AJ4826" s="2"/>
    </row>
    <row r="4827" ht="12.75">
      <c r="AJ4827" s="2"/>
    </row>
    <row r="4828" ht="12.75">
      <c r="AJ4828" s="2"/>
    </row>
    <row r="4829" ht="12.75">
      <c r="AJ4829" s="2"/>
    </row>
    <row r="4830" ht="12.75">
      <c r="AJ4830" s="2"/>
    </row>
    <row r="4831" ht="12.75">
      <c r="AJ4831" s="2"/>
    </row>
    <row r="4832" ht="12.75">
      <c r="AJ4832" s="2"/>
    </row>
    <row r="4833" ht="12.75">
      <c r="AJ4833" s="2"/>
    </row>
    <row r="4834" ht="12.75">
      <c r="AJ4834" s="2"/>
    </row>
    <row r="4835" ht="12.75">
      <c r="AJ4835" s="2"/>
    </row>
    <row r="4836" ht="12.75">
      <c r="AJ4836" s="2"/>
    </row>
    <row r="4837" ht="12.75">
      <c r="AJ4837" s="2"/>
    </row>
    <row r="4838" ht="12.75">
      <c r="AJ4838" s="2"/>
    </row>
    <row r="4839" ht="12.75">
      <c r="AJ4839" s="2"/>
    </row>
    <row r="4840" ht="12.75">
      <c r="AJ4840" s="2"/>
    </row>
    <row r="4841" ht="12.75">
      <c r="AJ4841" s="2"/>
    </row>
    <row r="4842" ht="12.75">
      <c r="AJ4842" s="2"/>
    </row>
    <row r="4843" ht="12.75">
      <c r="AJ4843" s="2"/>
    </row>
    <row r="4844" ht="12.75">
      <c r="AJ4844" s="2"/>
    </row>
    <row r="4845" ht="12.75">
      <c r="AJ4845" s="2"/>
    </row>
    <row r="4846" ht="12.75">
      <c r="AJ4846" s="2"/>
    </row>
    <row r="4847" ht="12.75">
      <c r="AJ4847" s="2"/>
    </row>
    <row r="4848" ht="12.75">
      <c r="AJ4848" s="2"/>
    </row>
    <row r="4849" ht="12.75">
      <c r="AJ4849" s="2"/>
    </row>
    <row r="4850" ht="12.75">
      <c r="AJ4850" s="2"/>
    </row>
    <row r="4851" ht="12.75">
      <c r="AJ4851" s="2"/>
    </row>
    <row r="4852" ht="12.75">
      <c r="AJ4852" s="2"/>
    </row>
    <row r="4853" ht="12.75">
      <c r="AJ4853" s="2"/>
    </row>
    <row r="4854" ht="12.75">
      <c r="AJ4854" s="2"/>
    </row>
    <row r="4855" ht="12.75">
      <c r="AJ4855" s="2"/>
    </row>
    <row r="4856" ht="12.75">
      <c r="AJ4856" s="2"/>
    </row>
    <row r="4857" ht="12.75">
      <c r="AJ4857" s="2"/>
    </row>
    <row r="4858" ht="12.75">
      <c r="AJ4858" s="2"/>
    </row>
    <row r="4859" ht="12.75">
      <c r="AJ4859" s="2"/>
    </row>
    <row r="4860" ht="12.75">
      <c r="AJ4860" s="2"/>
    </row>
    <row r="4861" ht="12.75">
      <c r="AJ4861" s="2"/>
    </row>
    <row r="4862" ht="12.75">
      <c r="AJ4862" s="2"/>
    </row>
    <row r="4863" ht="12.75">
      <c r="AJ4863" s="2"/>
    </row>
    <row r="4864" ht="12.75">
      <c r="AJ4864" s="2"/>
    </row>
    <row r="4865" ht="12.75">
      <c r="AJ4865" s="2"/>
    </row>
    <row r="4866" ht="12.75">
      <c r="AJ4866" s="2"/>
    </row>
    <row r="4867" ht="12.75">
      <c r="AJ4867" s="2"/>
    </row>
    <row r="4868" ht="12.75">
      <c r="AJ4868" s="2"/>
    </row>
    <row r="4869" ht="12.75">
      <c r="AJ4869" s="2"/>
    </row>
    <row r="4870" ht="12.75">
      <c r="AJ4870" s="2"/>
    </row>
    <row r="4871" ht="12.75">
      <c r="AJ4871" s="2"/>
    </row>
    <row r="4872" ht="12.75">
      <c r="AJ4872" s="2"/>
    </row>
    <row r="4873" ht="12.75">
      <c r="AJ4873" s="2"/>
    </row>
    <row r="4874" ht="12.75">
      <c r="AJ4874" s="2"/>
    </row>
    <row r="4875" ht="12.75">
      <c r="AJ4875" s="2"/>
    </row>
    <row r="4876" ht="12.75">
      <c r="AJ4876" s="2"/>
    </row>
    <row r="4877" ht="12.75">
      <c r="AJ4877" s="2"/>
    </row>
    <row r="4878" ht="12.75">
      <c r="AJ4878" s="2"/>
    </row>
    <row r="4879" ht="12.75">
      <c r="AJ4879" s="2"/>
    </row>
    <row r="4880" ht="12.75">
      <c r="AJ4880" s="2"/>
    </row>
    <row r="4881" ht="12.75">
      <c r="AJ4881" s="2"/>
    </row>
    <row r="4882" ht="12.75">
      <c r="AJ4882" s="2"/>
    </row>
    <row r="4883" ht="12.75">
      <c r="AJ4883" s="2"/>
    </row>
    <row r="4884" ht="12.75">
      <c r="AJ4884" s="2"/>
    </row>
    <row r="4885" ht="12.75">
      <c r="AJ4885" s="2"/>
    </row>
    <row r="4886" ht="12.75">
      <c r="AJ4886" s="2"/>
    </row>
    <row r="4887" ht="12.75">
      <c r="AJ4887" s="2"/>
    </row>
    <row r="4888" ht="12.75">
      <c r="AJ4888" s="2"/>
    </row>
    <row r="4889" ht="12.75">
      <c r="AJ4889" s="2"/>
    </row>
    <row r="4890" ht="12.75">
      <c r="AJ4890" s="2"/>
    </row>
    <row r="4891" ht="12.75">
      <c r="AJ4891" s="2"/>
    </row>
    <row r="4892" ht="12.75">
      <c r="AJ4892" s="2"/>
    </row>
    <row r="4893" ht="12.75">
      <c r="AJ4893" s="2"/>
    </row>
    <row r="4894" ht="12.75">
      <c r="AJ4894" s="2"/>
    </row>
    <row r="4895" ht="12.75">
      <c r="AJ4895" s="2"/>
    </row>
    <row r="4896" ht="12.75">
      <c r="AJ4896" s="2"/>
    </row>
    <row r="4897" ht="12.75">
      <c r="AJ4897" s="2"/>
    </row>
    <row r="4898" ht="12.75">
      <c r="AJ4898" s="2"/>
    </row>
    <row r="4899" ht="12.75">
      <c r="AJ4899" s="2"/>
    </row>
    <row r="4900" ht="12.75">
      <c r="AJ4900" s="2"/>
    </row>
    <row r="4901" ht="12.75">
      <c r="AJ4901" s="2"/>
    </row>
    <row r="4902" ht="12.75">
      <c r="AJ4902" s="2"/>
    </row>
    <row r="4903" ht="12.75">
      <c r="AJ4903" s="2"/>
    </row>
    <row r="4904" ht="12.75">
      <c r="AJ4904" s="2"/>
    </row>
    <row r="4905" ht="12.75">
      <c r="AJ4905" s="2"/>
    </row>
    <row r="4906" ht="12.75">
      <c r="AJ4906" s="2"/>
    </row>
    <row r="4907" ht="12.75">
      <c r="AJ4907" s="2"/>
    </row>
    <row r="4908" ht="12.75">
      <c r="AJ4908" s="2"/>
    </row>
    <row r="4909" ht="12.75">
      <c r="AJ4909" s="2"/>
    </row>
    <row r="4910" ht="12.75">
      <c r="AJ4910" s="2"/>
    </row>
    <row r="4911" ht="12.75">
      <c r="AJ4911" s="2"/>
    </row>
    <row r="4912" ht="12.75">
      <c r="AJ4912" s="2"/>
    </row>
    <row r="4913" ht="12.75">
      <c r="AJ4913" s="2"/>
    </row>
    <row r="4914" ht="12.75">
      <c r="AJ4914" s="2"/>
    </row>
    <row r="4915" ht="12.75">
      <c r="AJ4915" s="2"/>
    </row>
    <row r="4916" ht="12.75">
      <c r="AJ4916" s="2"/>
    </row>
    <row r="4917" ht="12.75">
      <c r="AJ4917" s="2"/>
    </row>
    <row r="4918" ht="12.75">
      <c r="AJ4918" s="2"/>
    </row>
    <row r="4919" ht="12.75">
      <c r="AJ4919" s="2"/>
    </row>
    <row r="4920" ht="12.75">
      <c r="AJ4920" s="2"/>
    </row>
    <row r="4921" ht="12.75">
      <c r="AJ4921" s="2"/>
    </row>
    <row r="4922" ht="12.75">
      <c r="AJ4922" s="2"/>
    </row>
    <row r="4923" ht="12.75">
      <c r="AJ4923" s="2"/>
    </row>
    <row r="4924" ht="12.75">
      <c r="AJ4924" s="2"/>
    </row>
    <row r="4925" ht="12.75">
      <c r="AJ4925" s="2"/>
    </row>
    <row r="4926" ht="12.75">
      <c r="AJ4926" s="2"/>
    </row>
    <row r="4927" ht="12.75">
      <c r="AJ4927" s="2"/>
    </row>
    <row r="4928" ht="12.75">
      <c r="AJ4928" s="2"/>
    </row>
    <row r="4929" ht="12.75">
      <c r="AJ4929" s="2"/>
    </row>
    <row r="4930" ht="12.75">
      <c r="AJ4930" s="2"/>
    </row>
    <row r="4931" ht="12.75">
      <c r="AJ4931" s="2"/>
    </row>
    <row r="4932" ht="12.75">
      <c r="AJ4932" s="2"/>
    </row>
    <row r="4933" ht="12.75">
      <c r="AJ4933" s="2"/>
    </row>
    <row r="4934" ht="12.75">
      <c r="AJ4934" s="2"/>
    </row>
    <row r="4935" ht="12.75">
      <c r="AJ4935" s="2"/>
    </row>
    <row r="4936" ht="12.75">
      <c r="AJ4936" s="2"/>
    </row>
    <row r="4937" ht="12.75">
      <c r="AJ4937" s="2"/>
    </row>
    <row r="4938" ht="12.75">
      <c r="AJ4938" s="2"/>
    </row>
    <row r="4939" ht="12.75">
      <c r="AJ4939" s="2"/>
    </row>
    <row r="4940" ht="12.75">
      <c r="AJ4940" s="2"/>
    </row>
    <row r="4941" ht="12.75">
      <c r="AJ4941" s="2"/>
    </row>
    <row r="4942" ht="12.75">
      <c r="AJ4942" s="2"/>
    </row>
    <row r="4943" ht="12.75">
      <c r="AJ4943" s="2"/>
    </row>
    <row r="4944" ht="12.75">
      <c r="AJ4944" s="2"/>
    </row>
    <row r="4945" ht="12.75">
      <c r="AJ4945" s="2"/>
    </row>
    <row r="4946" ht="12.75">
      <c r="AJ4946" s="2"/>
    </row>
    <row r="4947" ht="12.75">
      <c r="AJ4947" s="2"/>
    </row>
    <row r="4948" ht="12.75">
      <c r="AJ4948" s="2"/>
    </row>
    <row r="4949" ht="12.75">
      <c r="AJ4949" s="2"/>
    </row>
    <row r="4950" ht="12.75">
      <c r="AJ4950" s="2"/>
    </row>
    <row r="4951" ht="12.75">
      <c r="AJ4951" s="2"/>
    </row>
    <row r="4952" ht="12.75">
      <c r="AJ4952" s="2"/>
    </row>
    <row r="4953" ht="12.75">
      <c r="AJ4953" s="2"/>
    </row>
    <row r="4954" ht="12.75">
      <c r="AJ4954" s="2"/>
    </row>
    <row r="4955" ht="12.75">
      <c r="AJ4955" s="2"/>
    </row>
    <row r="4956" ht="12.75">
      <c r="AJ4956" s="2"/>
    </row>
    <row r="4957" ht="12.75">
      <c r="AJ4957" s="2"/>
    </row>
    <row r="4958" ht="12.75">
      <c r="AJ4958" s="2"/>
    </row>
    <row r="4959" ht="12.75">
      <c r="AJ4959" s="2"/>
    </row>
    <row r="4960" ht="12.75">
      <c r="AJ4960" s="2"/>
    </row>
    <row r="4961" ht="12.75">
      <c r="AJ4961" s="2"/>
    </row>
    <row r="4962" ht="12.75">
      <c r="AJ4962" s="2"/>
    </row>
    <row r="4963" ht="12.75">
      <c r="AJ4963" s="2"/>
    </row>
    <row r="4964" ht="12.75">
      <c r="AJ4964" s="2"/>
    </row>
    <row r="4965" ht="12.75">
      <c r="AJ4965" s="2"/>
    </row>
    <row r="4966" ht="12.75">
      <c r="AJ4966" s="2"/>
    </row>
    <row r="4967" ht="12.75">
      <c r="AJ4967" s="2"/>
    </row>
    <row r="4968" ht="12.75">
      <c r="AJ4968" s="2"/>
    </row>
    <row r="4969" ht="12.75">
      <c r="AJ4969" s="2"/>
    </row>
    <row r="4970" ht="12.75">
      <c r="AJ4970" s="2"/>
    </row>
    <row r="4971" ht="12.75">
      <c r="AJ4971" s="2"/>
    </row>
    <row r="4972" ht="12.75">
      <c r="AJ4972" s="2"/>
    </row>
    <row r="4973" ht="12.75">
      <c r="AJ4973" s="2"/>
    </row>
    <row r="4974" ht="12.75">
      <c r="AJ4974" s="2"/>
    </row>
    <row r="4975" ht="12.75">
      <c r="AJ4975" s="2"/>
    </row>
    <row r="4976" ht="12.75">
      <c r="AJ4976" s="2"/>
    </row>
    <row r="4977" ht="12.75">
      <c r="AJ4977" s="2"/>
    </row>
    <row r="4978" ht="12.75">
      <c r="AJ4978" s="2"/>
    </row>
    <row r="4979" ht="12.75">
      <c r="AJ4979" s="2"/>
    </row>
    <row r="4980" ht="12.75">
      <c r="AJ4980" s="2"/>
    </row>
    <row r="4981" ht="12.75">
      <c r="AJ4981" s="2"/>
    </row>
    <row r="4982" ht="12.75">
      <c r="AJ4982" s="2"/>
    </row>
    <row r="4983" ht="12.75">
      <c r="AJ4983" s="2"/>
    </row>
    <row r="4984" ht="12.75">
      <c r="AJ4984" s="2"/>
    </row>
    <row r="4985" ht="12.75">
      <c r="AJ4985" s="2"/>
    </row>
    <row r="4986" ht="12.75">
      <c r="AJ4986" s="2"/>
    </row>
    <row r="4987" ht="12.75">
      <c r="AJ4987" s="2"/>
    </row>
    <row r="4988" ht="12.75">
      <c r="AJ4988" s="2"/>
    </row>
    <row r="4989" ht="12.75">
      <c r="AJ4989" s="2"/>
    </row>
    <row r="4990" ht="12.75">
      <c r="AJ4990" s="2"/>
    </row>
    <row r="4991" ht="12.75">
      <c r="AJ4991" s="2"/>
    </row>
    <row r="4992" ht="12.75">
      <c r="AJ4992" s="2"/>
    </row>
    <row r="4993" ht="12.75">
      <c r="AJ4993" s="2"/>
    </row>
    <row r="4994" ht="12.75">
      <c r="AJ4994" s="2"/>
    </row>
    <row r="4995" ht="12.75">
      <c r="AJ4995" s="2"/>
    </row>
    <row r="4996" ht="12.75">
      <c r="AJ4996" s="2"/>
    </row>
    <row r="4997" ht="12.75">
      <c r="AJ4997" s="2"/>
    </row>
    <row r="4998" ht="12.75">
      <c r="AJ4998" s="2"/>
    </row>
    <row r="4999" ht="12.75">
      <c r="AJ4999" s="2"/>
    </row>
    <row r="5000" ht="12.75">
      <c r="AJ5000" s="2"/>
    </row>
    <row r="5001" ht="12.75">
      <c r="AJ5001" s="2"/>
    </row>
    <row r="5002" ht="12.75">
      <c r="AJ5002" s="2"/>
    </row>
    <row r="5003" ht="12.75">
      <c r="AJ5003" s="2"/>
    </row>
    <row r="5004" ht="12.75">
      <c r="AJ5004" s="2"/>
    </row>
    <row r="5005" ht="12.75">
      <c r="AJ5005" s="2"/>
    </row>
    <row r="5006" ht="12.75">
      <c r="AJ5006" s="2"/>
    </row>
    <row r="5007" ht="12.75">
      <c r="AJ5007" s="2"/>
    </row>
    <row r="5008" ht="12.75">
      <c r="AJ5008" s="2"/>
    </row>
    <row r="5009" ht="12.75">
      <c r="AJ5009" s="2"/>
    </row>
    <row r="5010" ht="12.75">
      <c r="AJ5010" s="2"/>
    </row>
    <row r="5011" ht="12.75">
      <c r="AJ5011" s="2"/>
    </row>
    <row r="5012" ht="12.75">
      <c r="AJ5012" s="2"/>
    </row>
    <row r="5013" ht="12.75">
      <c r="AJ5013" s="2"/>
    </row>
    <row r="5014" ht="12.75">
      <c r="AJ5014" s="2"/>
    </row>
    <row r="5015" ht="12.75">
      <c r="AJ5015" s="2"/>
    </row>
    <row r="5016" ht="12.75">
      <c r="AJ5016" s="2"/>
    </row>
    <row r="5017" ht="12.75">
      <c r="AJ5017" s="2"/>
    </row>
    <row r="5018" ht="12.75">
      <c r="AJ5018" s="2"/>
    </row>
    <row r="5019" ht="12.75">
      <c r="AJ5019" s="2"/>
    </row>
    <row r="5020" ht="12.75">
      <c r="AJ5020" s="2"/>
    </row>
    <row r="5021" ht="12.75">
      <c r="AJ5021" s="2"/>
    </row>
    <row r="5022" ht="12.75">
      <c r="AJ5022" s="2"/>
    </row>
    <row r="5023" ht="12.75">
      <c r="AJ5023" s="2"/>
    </row>
    <row r="5024" ht="12.75">
      <c r="AJ5024" s="2"/>
    </row>
    <row r="5025" ht="12.75">
      <c r="AJ5025" s="2"/>
    </row>
    <row r="5026" ht="12.75">
      <c r="AJ5026" s="2"/>
    </row>
    <row r="5027" ht="12.75">
      <c r="AJ5027" s="2"/>
    </row>
    <row r="5028" ht="12.75">
      <c r="AJ5028" s="2"/>
    </row>
    <row r="5029" ht="12.75">
      <c r="AJ5029" s="2"/>
    </row>
    <row r="5030" ht="12.75">
      <c r="AJ5030" s="2"/>
    </row>
    <row r="5031" ht="12.75">
      <c r="AJ5031" s="2"/>
    </row>
    <row r="5032" ht="12.75">
      <c r="AJ5032" s="2"/>
    </row>
    <row r="5033" ht="12.75">
      <c r="AJ5033" s="2"/>
    </row>
    <row r="5034" ht="12.75">
      <c r="AJ5034" s="2"/>
    </row>
    <row r="5035" ht="12.75">
      <c r="AJ5035" s="2"/>
    </row>
    <row r="5036" ht="12.75">
      <c r="AJ5036" s="2"/>
    </row>
    <row r="5037" ht="12.75">
      <c r="AJ5037" s="2"/>
    </row>
    <row r="5038" ht="12.75">
      <c r="AJ5038" s="2"/>
    </row>
    <row r="5039" ht="12.75">
      <c r="AJ5039" s="2"/>
    </row>
    <row r="5040" ht="12.75">
      <c r="AJ5040" s="2"/>
    </row>
    <row r="5041" ht="12.75">
      <c r="AJ5041" s="2"/>
    </row>
    <row r="5042" ht="12.75">
      <c r="AJ5042" s="2"/>
    </row>
    <row r="5043" ht="12.75">
      <c r="AJ5043" s="2"/>
    </row>
    <row r="5044" ht="12.75">
      <c r="AJ5044" s="2"/>
    </row>
    <row r="5045" ht="12.75">
      <c r="AJ5045" s="2"/>
    </row>
    <row r="5046" ht="12.75">
      <c r="AJ5046" s="2"/>
    </row>
    <row r="5047" ht="12.75">
      <c r="AJ5047" s="2"/>
    </row>
    <row r="5048" ht="12.75">
      <c r="AJ5048" s="2"/>
    </row>
    <row r="5049" ht="12.75">
      <c r="AJ5049" s="2"/>
    </row>
    <row r="5050" ht="12.75">
      <c r="AJ5050" s="2"/>
    </row>
    <row r="5051" ht="12.75">
      <c r="AJ5051" s="2"/>
    </row>
    <row r="5052" ht="12.75">
      <c r="AJ5052" s="2"/>
    </row>
    <row r="5053" ht="12.75">
      <c r="AJ5053" s="2"/>
    </row>
    <row r="5054" ht="12.75">
      <c r="AJ5054" s="2"/>
    </row>
    <row r="5055" ht="12.75">
      <c r="AJ5055" s="2"/>
    </row>
    <row r="5056" ht="12.75">
      <c r="AJ5056" s="2"/>
    </row>
    <row r="5057" ht="12.75">
      <c r="AJ5057" s="2"/>
    </row>
    <row r="5058" ht="12.75">
      <c r="AJ5058" s="2"/>
    </row>
    <row r="5059" ht="12.75">
      <c r="AJ5059" s="2"/>
    </row>
    <row r="5060" ht="12.75">
      <c r="AJ5060" s="2"/>
    </row>
    <row r="5061" ht="12.75">
      <c r="AJ5061" s="2"/>
    </row>
    <row r="5062" ht="12.75">
      <c r="AJ5062" s="2"/>
    </row>
    <row r="5063" ht="12.75">
      <c r="AJ5063" s="2"/>
    </row>
    <row r="5064" ht="12.75">
      <c r="AJ5064" s="2"/>
    </row>
    <row r="5065" ht="12.75">
      <c r="AJ5065" s="2"/>
    </row>
    <row r="5066" ht="12.75">
      <c r="AJ5066" s="2"/>
    </row>
    <row r="5067" ht="12.75">
      <c r="AJ5067" s="2"/>
    </row>
    <row r="5068" ht="12.75">
      <c r="AJ5068" s="2"/>
    </row>
    <row r="5069" ht="12.75">
      <c r="AJ5069" s="2"/>
    </row>
    <row r="5070" ht="12.75">
      <c r="AJ5070" s="2"/>
    </row>
    <row r="5071" ht="12.75">
      <c r="AJ5071" s="2"/>
    </row>
    <row r="5072" ht="12.75">
      <c r="AJ5072" s="2"/>
    </row>
    <row r="5073" ht="12.75">
      <c r="AJ5073" s="2"/>
    </row>
    <row r="5074" ht="12.75">
      <c r="AJ5074" s="2"/>
    </row>
    <row r="5075" ht="12.75">
      <c r="AJ5075" s="2"/>
    </row>
    <row r="5076" ht="12.75">
      <c r="AJ5076" s="2"/>
    </row>
    <row r="5077" ht="12.75">
      <c r="AJ5077" s="2"/>
    </row>
    <row r="5078" ht="12.75">
      <c r="AJ5078" s="2"/>
    </row>
    <row r="5079" ht="12.75">
      <c r="AJ5079" s="2"/>
    </row>
    <row r="5080" ht="12.75">
      <c r="AJ5080" s="2"/>
    </row>
    <row r="5081" ht="12.75">
      <c r="AJ5081" s="2"/>
    </row>
    <row r="5082" ht="12.75">
      <c r="AJ5082" s="2"/>
    </row>
    <row r="5083" ht="12.75">
      <c r="AJ5083" s="2"/>
    </row>
    <row r="5084" ht="12.75">
      <c r="AJ5084" s="2"/>
    </row>
    <row r="5085" ht="12.75">
      <c r="AJ5085" s="2"/>
    </row>
    <row r="5086" ht="12.75">
      <c r="AJ5086" s="2"/>
    </row>
    <row r="5087" ht="12.75">
      <c r="AJ5087" s="2"/>
    </row>
    <row r="5088" ht="12.75">
      <c r="AJ5088" s="2"/>
    </row>
    <row r="5089" ht="12.75">
      <c r="AJ5089" s="2"/>
    </row>
    <row r="5090" ht="12.75">
      <c r="AJ5090" s="2"/>
    </row>
    <row r="5091" ht="12.75">
      <c r="AJ5091" s="2"/>
    </row>
    <row r="5092" ht="12.75">
      <c r="AJ5092" s="2"/>
    </row>
    <row r="5093" ht="12.75">
      <c r="AJ5093" s="2"/>
    </row>
    <row r="5094" ht="12.75">
      <c r="AJ5094" s="2"/>
    </row>
    <row r="5095" ht="12.75">
      <c r="AJ5095" s="2"/>
    </row>
    <row r="5096" ht="12.75">
      <c r="AJ5096" s="2"/>
    </row>
    <row r="5097" ht="12.75">
      <c r="AJ5097" s="2"/>
    </row>
    <row r="5098" ht="12.75">
      <c r="AJ5098" s="2"/>
    </row>
    <row r="5099" ht="12.75">
      <c r="AJ5099" s="2"/>
    </row>
    <row r="5100" ht="12.75">
      <c r="AJ5100" s="2"/>
    </row>
    <row r="5101" ht="12.75">
      <c r="AJ5101" s="2"/>
    </row>
    <row r="5102" ht="12.75">
      <c r="AJ5102" s="2"/>
    </row>
    <row r="5103" ht="12.75">
      <c r="AJ5103" s="2"/>
    </row>
    <row r="5104" ht="12.75">
      <c r="AJ5104" s="2"/>
    </row>
    <row r="5105" ht="12.75">
      <c r="AJ5105" s="2"/>
    </row>
    <row r="5106" ht="12.75">
      <c r="AJ5106" s="2"/>
    </row>
    <row r="5107" ht="12.75">
      <c r="AJ5107" s="2"/>
    </row>
    <row r="5108" ht="12.75">
      <c r="AJ5108" s="2"/>
    </row>
    <row r="5109" ht="12.75">
      <c r="AJ5109" s="2"/>
    </row>
    <row r="5110" ht="12.75">
      <c r="AJ5110" s="2"/>
    </row>
    <row r="5111" ht="12.75">
      <c r="AJ5111" s="2"/>
    </row>
    <row r="5112" ht="12.75">
      <c r="AJ5112" s="2"/>
    </row>
    <row r="5113" ht="12.75">
      <c r="AJ5113" s="2"/>
    </row>
    <row r="5114" ht="12.75">
      <c r="AJ5114" s="2"/>
    </row>
    <row r="5115" ht="12.75">
      <c r="AJ5115" s="2"/>
    </row>
    <row r="5116" ht="12.75">
      <c r="AJ5116" s="2"/>
    </row>
    <row r="5117" ht="12.75">
      <c r="AJ5117" s="2"/>
    </row>
    <row r="5118" ht="12.75">
      <c r="AJ5118" s="2"/>
    </row>
    <row r="5119" ht="12.75">
      <c r="AJ5119" s="2"/>
    </row>
    <row r="5120" ht="12.75">
      <c r="AJ5120" s="2"/>
    </row>
    <row r="5121" ht="12.75">
      <c r="AJ5121" s="2"/>
    </row>
    <row r="5122" ht="12.75">
      <c r="AJ5122" s="2"/>
    </row>
    <row r="5123" ht="12.75">
      <c r="AJ5123" s="2"/>
    </row>
    <row r="5124" ht="12.75">
      <c r="AJ5124" s="2"/>
    </row>
    <row r="5125" ht="12.75">
      <c r="AJ5125" s="2"/>
    </row>
    <row r="5126" ht="12.75">
      <c r="AJ5126" s="2"/>
    </row>
    <row r="5127" ht="12.75">
      <c r="AJ5127" s="2"/>
    </row>
    <row r="5128" ht="12.75">
      <c r="AJ5128" s="2"/>
    </row>
    <row r="5129" ht="12.75">
      <c r="AJ5129" s="2"/>
    </row>
    <row r="5130" ht="12.75">
      <c r="AJ5130" s="2"/>
    </row>
    <row r="5131" ht="12.75">
      <c r="AJ5131" s="2"/>
    </row>
    <row r="5132" ht="12.75">
      <c r="AJ5132" s="2"/>
    </row>
    <row r="5133" ht="12.75">
      <c r="AJ5133" s="2"/>
    </row>
    <row r="5134" ht="12.75">
      <c r="AJ5134" s="2"/>
    </row>
    <row r="5135" ht="12.75">
      <c r="AJ5135" s="2"/>
    </row>
    <row r="5136" ht="12.75">
      <c r="AJ5136" s="2"/>
    </row>
    <row r="5137" ht="12.75">
      <c r="AJ5137" s="2"/>
    </row>
    <row r="5138" ht="12.75">
      <c r="AJ5138" s="2"/>
    </row>
    <row r="5139" ht="12.75">
      <c r="AJ5139" s="2"/>
    </row>
    <row r="5140" ht="12.75">
      <c r="AJ5140" s="2"/>
    </row>
    <row r="5141" ht="12.75">
      <c r="AJ5141" s="2"/>
    </row>
    <row r="5142" ht="12.75">
      <c r="AJ5142" s="2"/>
    </row>
    <row r="5143" ht="12.75">
      <c r="AJ5143" s="2"/>
    </row>
    <row r="5144" ht="12.75">
      <c r="AJ5144" s="2"/>
    </row>
    <row r="5145" ht="12.75">
      <c r="AJ5145" s="2"/>
    </row>
    <row r="5146" ht="12.75">
      <c r="AJ5146" s="2"/>
    </row>
    <row r="5147" ht="12.75">
      <c r="AJ5147" s="2"/>
    </row>
    <row r="5148" ht="12.75">
      <c r="AJ5148" s="2"/>
    </row>
    <row r="5149" ht="12.75">
      <c r="AJ5149" s="2"/>
    </row>
    <row r="5150" ht="12.75">
      <c r="AJ5150" s="2"/>
    </row>
    <row r="5151" ht="12.75">
      <c r="AJ5151" s="2"/>
    </row>
    <row r="5152" ht="12.75">
      <c r="AJ5152" s="2"/>
    </row>
    <row r="5153" ht="12.75">
      <c r="AJ5153" s="2"/>
    </row>
    <row r="5154" ht="12.75">
      <c r="AJ5154" s="2"/>
    </row>
    <row r="5155" ht="12.75">
      <c r="AJ5155" s="2"/>
    </row>
    <row r="5156" ht="12.75">
      <c r="AJ5156" s="2"/>
    </row>
    <row r="5157" ht="12.75">
      <c r="AJ5157" s="2"/>
    </row>
    <row r="5158" ht="12.75">
      <c r="AJ5158" s="2"/>
    </row>
    <row r="5159" ht="12.75">
      <c r="AJ5159" s="2"/>
    </row>
    <row r="5160" ht="12.75">
      <c r="AJ5160" s="2"/>
    </row>
    <row r="5161" ht="12.75">
      <c r="AJ5161" s="2"/>
    </row>
    <row r="5162" ht="12.75">
      <c r="AJ5162" s="2"/>
    </row>
    <row r="5163" ht="12.75">
      <c r="AJ5163" s="2"/>
    </row>
    <row r="5164" ht="12.75">
      <c r="AJ5164" s="2"/>
    </row>
    <row r="5165" ht="12.75">
      <c r="AJ5165" s="2"/>
    </row>
    <row r="5166" ht="12.75">
      <c r="AJ5166" s="2"/>
    </row>
    <row r="5167" ht="12.75">
      <c r="AJ5167" s="2"/>
    </row>
    <row r="5168" ht="12.75">
      <c r="AJ5168" s="2"/>
    </row>
    <row r="5169" ht="12.75">
      <c r="AJ5169" s="2"/>
    </row>
    <row r="5170" ht="12.75">
      <c r="AJ5170" s="2"/>
    </row>
    <row r="5171" ht="12.75">
      <c r="AJ5171" s="2"/>
    </row>
    <row r="5172" ht="12.75">
      <c r="AJ5172" s="2"/>
    </row>
    <row r="5173" ht="12.75">
      <c r="AJ5173" s="2"/>
    </row>
    <row r="5174" ht="12.75">
      <c r="AJ5174" s="2"/>
    </row>
    <row r="5175" ht="12.75">
      <c r="AJ5175" s="2"/>
    </row>
    <row r="5176" ht="12.75">
      <c r="AJ5176" s="2"/>
    </row>
    <row r="5177" ht="12.75">
      <c r="AJ5177" s="2"/>
    </row>
    <row r="5178" ht="12.75">
      <c r="AJ5178" s="2"/>
    </row>
    <row r="5179" ht="12.75">
      <c r="AJ5179" s="2"/>
    </row>
    <row r="5180" ht="12.75">
      <c r="AJ5180" s="2"/>
    </row>
    <row r="5181" ht="12.75">
      <c r="AJ5181" s="2"/>
    </row>
    <row r="5182" ht="12.75">
      <c r="AJ5182" s="2"/>
    </row>
    <row r="5183" ht="12.75">
      <c r="AJ5183" s="2"/>
    </row>
    <row r="5184" ht="12.75">
      <c r="AJ5184" s="2"/>
    </row>
    <row r="5185" ht="12.75">
      <c r="AJ5185" s="2"/>
    </row>
    <row r="5186" ht="12.75">
      <c r="AJ5186" s="2"/>
    </row>
    <row r="5187" ht="12.75">
      <c r="AJ5187" s="2"/>
    </row>
    <row r="5188" ht="12.75">
      <c r="AJ5188" s="2"/>
    </row>
    <row r="5189" ht="12.75">
      <c r="AJ5189" s="2"/>
    </row>
    <row r="5190" ht="12.75">
      <c r="AJ5190" s="2"/>
    </row>
    <row r="5191" ht="12.75">
      <c r="AJ5191" s="2"/>
    </row>
    <row r="5192" ht="12.75">
      <c r="AJ5192" s="2"/>
    </row>
    <row r="5193" ht="12.75">
      <c r="AJ5193" s="2"/>
    </row>
    <row r="5194" ht="12.75">
      <c r="AJ5194" s="2"/>
    </row>
    <row r="5195" ht="12.75">
      <c r="AJ5195" s="2"/>
    </row>
    <row r="5196" ht="12.75">
      <c r="AJ5196" s="2"/>
    </row>
    <row r="5197" ht="12.75">
      <c r="AJ5197" s="2"/>
    </row>
    <row r="5198" ht="12.75">
      <c r="AJ5198" s="2"/>
    </row>
    <row r="5199" ht="12.75">
      <c r="AJ5199" s="2"/>
    </row>
    <row r="5200" ht="12.75">
      <c r="AJ5200" s="2"/>
    </row>
    <row r="5201" ht="12.75">
      <c r="AJ5201" s="2"/>
    </row>
    <row r="5202" ht="12.75">
      <c r="AJ5202" s="2"/>
    </row>
    <row r="5203" ht="12.75">
      <c r="AJ5203" s="2"/>
    </row>
    <row r="5204" ht="12.75">
      <c r="AJ5204" s="2"/>
    </row>
    <row r="5205" ht="12.75">
      <c r="AJ5205" s="2"/>
    </row>
    <row r="5206" ht="12.75">
      <c r="AJ5206" s="2"/>
    </row>
    <row r="5207" ht="12.75">
      <c r="AJ5207" s="2"/>
    </row>
    <row r="5208" ht="12.75">
      <c r="AJ5208" s="2"/>
    </row>
    <row r="5209" ht="12.75">
      <c r="AJ5209" s="2"/>
    </row>
    <row r="5210" ht="12.75">
      <c r="AJ5210" s="2"/>
    </row>
    <row r="5211" ht="12.75">
      <c r="AJ5211" s="2"/>
    </row>
    <row r="5212" ht="12.75">
      <c r="AJ5212" s="2"/>
    </row>
    <row r="5213" ht="12.75">
      <c r="AJ5213" s="2"/>
    </row>
    <row r="5214" ht="12.75">
      <c r="AJ5214" s="2"/>
    </row>
    <row r="5215" ht="12.75">
      <c r="AJ5215" s="2"/>
    </row>
    <row r="5216" ht="12.75">
      <c r="AJ5216" s="2"/>
    </row>
    <row r="5217" ht="12.75">
      <c r="AJ5217" s="2"/>
    </row>
    <row r="5218" ht="12.75">
      <c r="AJ5218" s="2"/>
    </row>
    <row r="5219" ht="12.75">
      <c r="AJ5219" s="2"/>
    </row>
    <row r="5220" ht="12.75">
      <c r="AJ5220" s="2"/>
    </row>
    <row r="5221" ht="12.75">
      <c r="AJ5221" s="2"/>
    </row>
    <row r="5222" ht="12.75">
      <c r="AJ5222" s="2"/>
    </row>
    <row r="5223" ht="12.75">
      <c r="AJ5223" s="2"/>
    </row>
    <row r="5224" ht="12.75">
      <c r="AJ5224" s="2"/>
    </row>
    <row r="5225" ht="12.75">
      <c r="AJ5225" s="2"/>
    </row>
    <row r="5226" ht="12.75">
      <c r="AJ5226" s="2"/>
    </row>
    <row r="5227" ht="12.75">
      <c r="AJ5227" s="2"/>
    </row>
    <row r="5228" ht="12.75">
      <c r="AJ5228" s="2"/>
    </row>
    <row r="5229" ht="12.75">
      <c r="AJ5229" s="2"/>
    </row>
    <row r="5230" ht="12.75">
      <c r="AJ5230" s="2"/>
    </row>
    <row r="5231" ht="12.75">
      <c r="AJ5231" s="2"/>
    </row>
    <row r="5232" ht="12.75">
      <c r="AJ5232" s="2"/>
    </row>
    <row r="5233" ht="12.75">
      <c r="AJ5233" s="2"/>
    </row>
    <row r="5234" ht="12.75">
      <c r="AJ5234" s="2"/>
    </row>
    <row r="5235" ht="12.75">
      <c r="AJ5235" s="2"/>
    </row>
    <row r="5236" ht="12.75">
      <c r="AJ5236" s="2"/>
    </row>
    <row r="5237" ht="12.75">
      <c r="AJ5237" s="2"/>
    </row>
    <row r="5238" ht="12.75">
      <c r="AJ5238" s="2"/>
    </row>
    <row r="5239" ht="12.75">
      <c r="AJ5239" s="2"/>
    </row>
    <row r="5240" ht="12.75">
      <c r="AJ5240" s="2"/>
    </row>
    <row r="5241" ht="12.75">
      <c r="AJ5241" s="2"/>
    </row>
    <row r="5242" ht="12.75">
      <c r="AJ5242" s="2"/>
    </row>
    <row r="5243" ht="12.75">
      <c r="AJ5243" s="2"/>
    </row>
    <row r="5244" ht="12.75">
      <c r="AJ5244" s="2"/>
    </row>
    <row r="5245" ht="12.75">
      <c r="AJ5245" s="2"/>
    </row>
    <row r="5246" ht="12.75">
      <c r="AJ5246" s="2"/>
    </row>
    <row r="5247" ht="12.75">
      <c r="AJ5247" s="2"/>
    </row>
    <row r="5248" ht="12.75">
      <c r="AJ5248" s="2"/>
    </row>
    <row r="5249" ht="12.75">
      <c r="AJ5249" s="2"/>
    </row>
    <row r="5250" ht="12.75">
      <c r="AJ5250" s="2"/>
    </row>
    <row r="5251" ht="12.75">
      <c r="AJ5251" s="2"/>
    </row>
    <row r="5252" ht="12.75">
      <c r="AJ5252" s="2"/>
    </row>
    <row r="5253" ht="12.75">
      <c r="AJ5253" s="2"/>
    </row>
    <row r="5254" ht="12.75">
      <c r="AJ5254" s="2"/>
    </row>
    <row r="5255" ht="12.75">
      <c r="AJ5255" s="2"/>
    </row>
    <row r="5256" ht="12.75">
      <c r="AJ5256" s="2"/>
    </row>
    <row r="5257" ht="12.75">
      <c r="AJ5257" s="2"/>
    </row>
    <row r="5258" ht="12.75">
      <c r="AJ5258" s="2"/>
    </row>
    <row r="5259" ht="12.75">
      <c r="AJ5259" s="2"/>
    </row>
    <row r="5260" ht="12.75">
      <c r="AJ5260" s="2"/>
    </row>
    <row r="5261" ht="12.75">
      <c r="AJ5261" s="2"/>
    </row>
    <row r="5262" ht="12.75">
      <c r="AJ5262" s="2"/>
    </row>
    <row r="5263" ht="12.75">
      <c r="AJ5263" s="2"/>
    </row>
    <row r="5264" ht="12.75">
      <c r="AJ5264" s="2"/>
    </row>
    <row r="5265" ht="12.75">
      <c r="AJ5265" s="2"/>
    </row>
    <row r="5266" ht="12.75">
      <c r="AJ5266" s="2"/>
    </row>
    <row r="5267" ht="12.75">
      <c r="AJ5267" s="2"/>
    </row>
    <row r="5268" ht="12.75">
      <c r="AJ5268" s="2"/>
    </row>
    <row r="5269" ht="12.75">
      <c r="AJ5269" s="2"/>
    </row>
    <row r="5270" ht="12.75">
      <c r="AJ5270" s="2"/>
    </row>
    <row r="5271" ht="12.75">
      <c r="AJ5271" s="2"/>
    </row>
    <row r="5272" ht="12.75">
      <c r="AJ5272" s="2"/>
    </row>
    <row r="5273" ht="12.75">
      <c r="AJ5273" s="2"/>
    </row>
    <row r="5274" ht="12.75">
      <c r="AJ5274" s="2"/>
    </row>
    <row r="5275" ht="12.75">
      <c r="AJ5275" s="2"/>
    </row>
    <row r="5276" ht="12.75">
      <c r="AJ5276" s="2"/>
    </row>
    <row r="5277" ht="12.75">
      <c r="AJ5277" s="2"/>
    </row>
    <row r="5278" ht="12.75">
      <c r="AJ5278" s="2"/>
    </row>
    <row r="5279" ht="12.75">
      <c r="AJ5279" s="2"/>
    </row>
    <row r="5280" ht="12.75">
      <c r="AJ5280" s="2"/>
    </row>
    <row r="5281" ht="12.75">
      <c r="AJ5281" s="2"/>
    </row>
    <row r="5282" ht="12.75">
      <c r="AJ5282" s="2"/>
    </row>
    <row r="5283" ht="12.75">
      <c r="AJ5283" s="2"/>
    </row>
    <row r="5284" ht="12.75">
      <c r="AJ5284" s="2"/>
    </row>
    <row r="5285" ht="12.75">
      <c r="AJ5285" s="2"/>
    </row>
    <row r="5286" ht="12.75">
      <c r="AJ5286" s="2"/>
    </row>
    <row r="5287" ht="12.75">
      <c r="AJ5287" s="2"/>
    </row>
    <row r="5288" ht="12.75">
      <c r="AJ5288" s="2"/>
    </row>
    <row r="5289" ht="12.75">
      <c r="AJ5289" s="2"/>
    </row>
    <row r="5290" ht="12.75">
      <c r="AJ5290" s="2"/>
    </row>
    <row r="5291" ht="12.75">
      <c r="AJ5291" s="2"/>
    </row>
    <row r="5292" ht="12.75">
      <c r="AJ5292" s="2"/>
    </row>
    <row r="5293" ht="12.75">
      <c r="AJ5293" s="2"/>
    </row>
    <row r="5294" ht="12.75">
      <c r="AJ5294" s="2"/>
    </row>
    <row r="5295" ht="12.75">
      <c r="AJ5295" s="2"/>
    </row>
    <row r="5296" ht="12.75">
      <c r="AJ5296" s="2"/>
    </row>
    <row r="5297" ht="12.75">
      <c r="AJ5297" s="2"/>
    </row>
    <row r="5298" ht="12.75">
      <c r="AJ5298" s="2"/>
    </row>
    <row r="5299" ht="12.75">
      <c r="AJ5299" s="2"/>
    </row>
    <row r="5300" ht="12.75">
      <c r="AJ5300" s="2"/>
    </row>
    <row r="5301" ht="12.75">
      <c r="AJ5301" s="2"/>
    </row>
    <row r="5302" ht="12.75">
      <c r="AJ5302" s="2"/>
    </row>
    <row r="5303" ht="12.75">
      <c r="AJ5303" s="2"/>
    </row>
    <row r="5304" ht="12.75">
      <c r="AJ5304" s="2"/>
    </row>
    <row r="5305" ht="12.75">
      <c r="AJ5305" s="2"/>
    </row>
    <row r="5306" ht="12.75">
      <c r="AJ5306" s="2"/>
    </row>
    <row r="5307" ht="12.75">
      <c r="AJ5307" s="2"/>
    </row>
    <row r="5308" ht="12.75">
      <c r="AJ5308" s="2"/>
    </row>
    <row r="5309" ht="12.75">
      <c r="AJ5309" s="2"/>
    </row>
    <row r="5310" ht="12.75">
      <c r="AJ5310" s="2"/>
    </row>
    <row r="5311" ht="12.75">
      <c r="AJ5311" s="2"/>
    </row>
    <row r="5312" ht="12.75">
      <c r="AJ5312" s="2"/>
    </row>
    <row r="5313" ht="12.75">
      <c r="AJ5313" s="2"/>
    </row>
    <row r="5314" ht="12.75">
      <c r="AJ5314" s="2"/>
    </row>
    <row r="5315" ht="12.75">
      <c r="AJ5315" s="2"/>
    </row>
    <row r="5316" ht="12.75">
      <c r="AJ5316" s="2"/>
    </row>
    <row r="5317" ht="12.75">
      <c r="AJ5317" s="2"/>
    </row>
    <row r="5318" ht="12.75">
      <c r="AJ5318" s="2"/>
    </row>
    <row r="5319" ht="12.75">
      <c r="AJ5319" s="2"/>
    </row>
    <row r="5320" ht="12.75">
      <c r="AJ5320" s="2"/>
    </row>
    <row r="5321" ht="12.75">
      <c r="AJ5321" s="2"/>
    </row>
    <row r="5322" ht="12.75">
      <c r="AJ5322" s="2"/>
    </row>
    <row r="5323" ht="12.75">
      <c r="AJ5323" s="2"/>
    </row>
    <row r="5324" ht="12.75">
      <c r="AJ5324" s="2"/>
    </row>
    <row r="5325" ht="12.75">
      <c r="AJ5325" s="2"/>
    </row>
    <row r="5326" ht="12.75">
      <c r="AJ5326" s="2"/>
    </row>
    <row r="5327" ht="12.75">
      <c r="AJ5327" s="2"/>
    </row>
    <row r="5328" ht="12.75">
      <c r="AJ5328" s="2"/>
    </row>
    <row r="5329" ht="12.75">
      <c r="AJ5329" s="2"/>
    </row>
    <row r="5330" ht="12.75">
      <c r="AJ5330" s="2"/>
    </row>
    <row r="5331" ht="12.75">
      <c r="AJ5331" s="2"/>
    </row>
    <row r="5332" ht="12.75">
      <c r="AJ5332" s="2"/>
    </row>
    <row r="5333" ht="12.75">
      <c r="AJ5333" s="2"/>
    </row>
    <row r="5334" ht="12.75">
      <c r="AJ5334" s="2"/>
    </row>
    <row r="5335" ht="12.75">
      <c r="AJ5335" s="2"/>
    </row>
    <row r="5336" ht="12.75">
      <c r="AJ5336" s="2"/>
    </row>
    <row r="5337" ht="12.75">
      <c r="AJ5337" s="2"/>
    </row>
    <row r="5338" ht="12.75">
      <c r="AJ5338" s="2"/>
    </row>
    <row r="5339" ht="12.75">
      <c r="AJ5339" s="2"/>
    </row>
    <row r="5340" ht="12.75">
      <c r="AJ5340" s="2"/>
    </row>
    <row r="5341" ht="12.75">
      <c r="AJ5341" s="2"/>
    </row>
    <row r="5342" ht="12.75">
      <c r="AJ5342" s="2"/>
    </row>
    <row r="5343" ht="12.75">
      <c r="AJ5343" s="2"/>
    </row>
    <row r="5344" ht="12.75">
      <c r="AJ5344" s="2"/>
    </row>
    <row r="5345" ht="12.75">
      <c r="AJ5345" s="2"/>
    </row>
    <row r="5346" ht="12.75">
      <c r="AJ5346" s="2"/>
    </row>
    <row r="5347" ht="12.75">
      <c r="AJ5347" s="2"/>
    </row>
    <row r="5348" ht="12.75">
      <c r="AJ5348" s="2"/>
    </row>
    <row r="5349" ht="12.75">
      <c r="AJ5349" s="2"/>
    </row>
    <row r="5350" ht="12.75">
      <c r="AJ5350" s="2"/>
    </row>
    <row r="5351" ht="12.75">
      <c r="AJ5351" s="2"/>
    </row>
    <row r="5352" ht="12.75">
      <c r="AJ5352" s="2"/>
    </row>
    <row r="5353" ht="12.75">
      <c r="AJ5353" s="2"/>
    </row>
    <row r="5354" ht="12.75">
      <c r="AJ5354" s="2"/>
    </row>
    <row r="5355" ht="12.75">
      <c r="AJ5355" s="2"/>
    </row>
    <row r="5356" ht="12.75">
      <c r="AJ5356" s="2"/>
    </row>
    <row r="5357" ht="12.75">
      <c r="AJ5357" s="2"/>
    </row>
    <row r="5358" ht="12.75">
      <c r="AJ5358" s="2"/>
    </row>
    <row r="5359" ht="12.75">
      <c r="AJ5359" s="2"/>
    </row>
    <row r="5360" ht="12.75">
      <c r="AJ5360" s="2"/>
    </row>
    <row r="5361" ht="12.75">
      <c r="AJ5361" s="2"/>
    </row>
    <row r="5362" ht="12.75">
      <c r="AJ5362" s="2"/>
    </row>
    <row r="5363" ht="12.75">
      <c r="AJ5363" s="2"/>
    </row>
    <row r="5364" ht="12.75">
      <c r="AJ5364" s="2"/>
    </row>
    <row r="5365" ht="12.75">
      <c r="AJ5365" s="2"/>
    </row>
    <row r="5366" ht="12.75">
      <c r="AJ5366" s="2"/>
    </row>
    <row r="5367" ht="12.75">
      <c r="AJ5367" s="2"/>
    </row>
    <row r="5368" ht="12.75">
      <c r="AJ5368" s="2"/>
    </row>
    <row r="5369" ht="12.75">
      <c r="AJ5369" s="2"/>
    </row>
    <row r="5370" ht="12.75">
      <c r="AJ5370" s="2"/>
    </row>
    <row r="5371" ht="12.75">
      <c r="AJ5371" s="2"/>
    </row>
    <row r="5372" ht="12.75">
      <c r="AJ5372" s="2"/>
    </row>
    <row r="5373" ht="12.75">
      <c r="AJ5373" s="2"/>
    </row>
    <row r="5374" ht="12.75">
      <c r="AJ5374" s="2"/>
    </row>
    <row r="5375" ht="12.75">
      <c r="AJ5375" s="2"/>
    </row>
    <row r="5376" ht="12.75">
      <c r="AJ5376" s="2"/>
    </row>
    <row r="5377" ht="12.75">
      <c r="AJ5377" s="2"/>
    </row>
    <row r="5378" ht="12.75">
      <c r="AJ5378" s="2"/>
    </row>
    <row r="5379" ht="12.75">
      <c r="AJ5379" s="2"/>
    </row>
    <row r="5380" ht="12.75">
      <c r="AJ5380" s="2"/>
    </row>
    <row r="5381" ht="12.75">
      <c r="AJ5381" s="2"/>
    </row>
    <row r="5382" ht="12.75">
      <c r="AJ5382" s="2"/>
    </row>
    <row r="5383" ht="12.75">
      <c r="AJ5383" s="2"/>
    </row>
    <row r="5384" ht="12.75">
      <c r="AJ5384" s="2"/>
    </row>
    <row r="5385" ht="12.75">
      <c r="AJ5385" s="2"/>
    </row>
    <row r="5386" ht="12.75">
      <c r="AJ5386" s="2"/>
    </row>
    <row r="5387" ht="12.75">
      <c r="AJ5387" s="2"/>
    </row>
    <row r="5388" ht="12.75">
      <c r="AJ5388" s="2"/>
    </row>
    <row r="5389" ht="12.75">
      <c r="AJ5389" s="2"/>
    </row>
    <row r="5390" ht="12.75">
      <c r="AJ5390" s="2"/>
    </row>
    <row r="5391" ht="12.75">
      <c r="AJ5391" s="2"/>
    </row>
    <row r="5392" ht="12.75">
      <c r="AJ5392" s="2"/>
    </row>
    <row r="5393" ht="12.75">
      <c r="AJ5393" s="2"/>
    </row>
    <row r="5394" ht="12.75">
      <c r="AJ5394" s="2"/>
    </row>
    <row r="5395" ht="12.75">
      <c r="AJ5395" s="2"/>
    </row>
    <row r="5396" ht="12.75">
      <c r="AJ5396" s="2"/>
    </row>
    <row r="5397" ht="12.75">
      <c r="AJ5397" s="2"/>
    </row>
    <row r="5398" ht="12.75">
      <c r="AJ5398" s="2"/>
    </row>
    <row r="5399" ht="12.75">
      <c r="AJ5399" s="2"/>
    </row>
    <row r="5400" ht="12.75">
      <c r="AJ5400" s="2"/>
    </row>
    <row r="5401" ht="12.75">
      <c r="AJ5401" s="2"/>
    </row>
    <row r="5402" ht="12.75">
      <c r="AJ5402" s="2"/>
    </row>
    <row r="5403" ht="12.75">
      <c r="AJ5403" s="2"/>
    </row>
    <row r="5404" ht="12.75">
      <c r="AJ5404" s="2"/>
    </row>
    <row r="5405" ht="12.75">
      <c r="AJ5405" s="2"/>
    </row>
    <row r="5406" ht="12.75">
      <c r="AJ5406" s="2"/>
    </row>
    <row r="5407" ht="12.75">
      <c r="AJ5407" s="2"/>
    </row>
    <row r="5408" ht="12.75">
      <c r="AJ5408" s="2"/>
    </row>
    <row r="5409" ht="12.75">
      <c r="AJ5409" s="2"/>
    </row>
    <row r="5410" ht="12.75">
      <c r="AJ5410" s="2"/>
    </row>
    <row r="5411" ht="12.75">
      <c r="AJ5411" s="2"/>
    </row>
    <row r="5412" ht="12.75">
      <c r="AJ5412" s="2"/>
    </row>
    <row r="5413" ht="12.75">
      <c r="AJ5413" s="2"/>
    </row>
    <row r="5414" ht="12.75">
      <c r="AJ5414" s="2"/>
    </row>
    <row r="5415" ht="12.75">
      <c r="AJ5415" s="2"/>
    </row>
    <row r="5416" ht="12.75">
      <c r="AJ5416" s="2"/>
    </row>
    <row r="5417" ht="12.75">
      <c r="AJ5417" s="2"/>
    </row>
    <row r="5418" ht="12.75">
      <c r="AJ5418" s="2"/>
    </row>
    <row r="5419" ht="12.75">
      <c r="AJ5419" s="2"/>
    </row>
    <row r="5420" ht="12.75">
      <c r="AJ5420" s="2"/>
    </row>
    <row r="5421" ht="12.75">
      <c r="AJ5421" s="2"/>
    </row>
    <row r="5422" ht="12.75">
      <c r="AJ5422" s="2"/>
    </row>
    <row r="5423" ht="12.75">
      <c r="AJ5423" s="2"/>
    </row>
    <row r="5424" ht="12.75">
      <c r="AJ5424" s="2"/>
    </row>
    <row r="5425" ht="12.75">
      <c r="AJ5425" s="2"/>
    </row>
    <row r="5426" ht="12.75">
      <c r="AJ5426" s="2"/>
    </row>
    <row r="5427" ht="12.75">
      <c r="AJ5427" s="2"/>
    </row>
    <row r="5428" ht="12.75">
      <c r="AJ5428" s="2"/>
    </row>
    <row r="5429" ht="12.75">
      <c r="AJ5429" s="2"/>
    </row>
    <row r="5430" ht="12.75">
      <c r="AJ5430" s="2"/>
    </row>
    <row r="5431" ht="12.75">
      <c r="AJ5431" s="2"/>
    </row>
    <row r="5432" ht="12.75">
      <c r="AJ5432" s="2"/>
    </row>
    <row r="5433" ht="12.75">
      <c r="AJ5433" s="2"/>
    </row>
    <row r="5434" ht="12.75">
      <c r="AJ5434" s="2"/>
    </row>
    <row r="5435" ht="12.75">
      <c r="AJ5435" s="2"/>
    </row>
    <row r="5436" ht="12.75">
      <c r="AJ5436" s="2"/>
    </row>
    <row r="5437" ht="12.75">
      <c r="AJ5437" s="2"/>
    </row>
    <row r="5438" ht="12.75">
      <c r="AJ5438" s="2"/>
    </row>
    <row r="5439" ht="12.75">
      <c r="AJ5439" s="2"/>
    </row>
    <row r="5440" ht="12.75">
      <c r="AJ5440" s="2"/>
    </row>
    <row r="5441" ht="12.75">
      <c r="AJ5441" s="2"/>
    </row>
    <row r="5442" ht="12.75">
      <c r="AJ5442" s="2"/>
    </row>
    <row r="5443" ht="12.75">
      <c r="AJ5443" s="2"/>
    </row>
    <row r="5444" ht="12.75">
      <c r="AJ5444" s="2"/>
    </row>
    <row r="5445" ht="12.75">
      <c r="AJ5445" s="2"/>
    </row>
    <row r="5446" ht="12.75">
      <c r="AJ5446" s="2"/>
    </row>
    <row r="5447" ht="12.75">
      <c r="AJ5447" s="2"/>
    </row>
    <row r="5448" ht="12.75">
      <c r="AJ5448" s="2"/>
    </row>
    <row r="5449" ht="12.75">
      <c r="AJ5449" s="2"/>
    </row>
    <row r="5450" ht="12.75">
      <c r="AJ5450" s="2"/>
    </row>
    <row r="5451" ht="12.75">
      <c r="AJ5451" s="2"/>
    </row>
    <row r="5452" ht="12.75">
      <c r="AJ5452" s="2"/>
    </row>
    <row r="5453" ht="12.75">
      <c r="AJ5453" s="2"/>
    </row>
    <row r="5454" ht="12.75">
      <c r="AJ5454" s="2"/>
    </row>
    <row r="5455" ht="12.75">
      <c r="AJ5455" s="2"/>
    </row>
    <row r="5456" ht="12.75">
      <c r="AJ5456" s="2"/>
    </row>
    <row r="5457" ht="12.75">
      <c r="AJ5457" s="2"/>
    </row>
    <row r="5458" ht="12.75">
      <c r="AJ5458" s="2"/>
    </row>
    <row r="5459" ht="12.75">
      <c r="AJ5459" s="2"/>
    </row>
    <row r="5460" ht="12.75">
      <c r="AJ5460" s="2"/>
    </row>
    <row r="5461" ht="12.75">
      <c r="AJ5461" s="2"/>
    </row>
    <row r="5462" ht="12.75">
      <c r="AJ5462" s="2"/>
    </row>
    <row r="5463" ht="12.75">
      <c r="AJ5463" s="2"/>
    </row>
    <row r="5464" ht="12.75">
      <c r="AJ5464" s="2"/>
    </row>
    <row r="5465" ht="12.75">
      <c r="AJ5465" s="2"/>
    </row>
    <row r="5466" ht="12.75">
      <c r="AJ5466" s="2"/>
    </row>
    <row r="5467" ht="12.75">
      <c r="AJ5467" s="2"/>
    </row>
    <row r="5468" ht="12.75">
      <c r="AJ5468" s="2"/>
    </row>
    <row r="5469" ht="12.75">
      <c r="AJ5469" s="2"/>
    </row>
    <row r="5470" ht="12.75">
      <c r="AJ5470" s="2"/>
    </row>
    <row r="5471" ht="12.75">
      <c r="AJ5471" s="2"/>
    </row>
    <row r="5472" ht="12.75">
      <c r="AJ5472" s="2"/>
    </row>
    <row r="5473" ht="12.75">
      <c r="AJ5473" s="2"/>
    </row>
    <row r="5474" ht="12.75">
      <c r="AJ5474" s="2"/>
    </row>
    <row r="5475" ht="12.75">
      <c r="AJ5475" s="2"/>
    </row>
    <row r="5476" ht="12.75">
      <c r="AJ5476" s="2"/>
    </row>
    <row r="5477" ht="12.75">
      <c r="AJ5477" s="2"/>
    </row>
    <row r="5478" ht="12.75">
      <c r="AJ5478" s="2"/>
    </row>
    <row r="5479" ht="12.75">
      <c r="AJ5479" s="2"/>
    </row>
    <row r="5480" ht="12.75">
      <c r="AJ5480" s="2"/>
    </row>
    <row r="5481" ht="12.75">
      <c r="AJ5481" s="2"/>
    </row>
    <row r="5482" ht="12.75">
      <c r="AJ5482" s="2"/>
    </row>
    <row r="5483" ht="12.75">
      <c r="AJ5483" s="2"/>
    </row>
    <row r="5484" ht="12.75">
      <c r="AJ5484" s="2"/>
    </row>
    <row r="5485" ht="12.75">
      <c r="AJ5485" s="2"/>
    </row>
    <row r="5486" ht="12.75">
      <c r="AJ5486" s="2"/>
    </row>
    <row r="5487" ht="12.75">
      <c r="AJ5487" s="2"/>
    </row>
    <row r="5488" ht="12.75">
      <c r="AJ5488" s="2"/>
    </row>
    <row r="5489" ht="12.75">
      <c r="AJ5489" s="2"/>
    </row>
    <row r="5490" ht="12.75">
      <c r="AJ5490" s="2"/>
    </row>
    <row r="5491" ht="12.75">
      <c r="AJ5491" s="2"/>
    </row>
    <row r="5492" ht="12.75">
      <c r="AJ5492" s="2"/>
    </row>
    <row r="5493" ht="12.75">
      <c r="AJ5493" s="2"/>
    </row>
    <row r="5494" ht="12.75">
      <c r="AJ5494" s="2"/>
    </row>
    <row r="5495" ht="12.75">
      <c r="AJ5495" s="2"/>
    </row>
    <row r="5496" ht="12.75">
      <c r="AJ5496" s="2"/>
    </row>
    <row r="5497" ht="12.75">
      <c r="AJ5497" s="2"/>
    </row>
    <row r="5498" ht="12.75">
      <c r="AJ5498" s="2"/>
    </row>
    <row r="5499" ht="12.75">
      <c r="AJ5499" s="2"/>
    </row>
    <row r="5500" ht="12.75">
      <c r="AJ5500" s="2"/>
    </row>
    <row r="5501" ht="12.75">
      <c r="AJ5501" s="2"/>
    </row>
    <row r="5502" ht="12.75">
      <c r="AJ5502" s="2"/>
    </row>
    <row r="5503" ht="12.75">
      <c r="AJ5503" s="2"/>
    </row>
    <row r="5504" ht="12.75">
      <c r="AJ5504" s="2"/>
    </row>
    <row r="5505" ht="12.75">
      <c r="AJ5505" s="2"/>
    </row>
    <row r="5506" ht="12.75">
      <c r="AJ5506" s="2"/>
    </row>
    <row r="5507" ht="12.75">
      <c r="AJ5507" s="2"/>
    </row>
    <row r="5508" ht="12.75">
      <c r="AJ5508" s="2"/>
    </row>
    <row r="5509" ht="12.75">
      <c r="AJ5509" s="2"/>
    </row>
    <row r="5510" ht="12.75">
      <c r="AJ5510" s="2"/>
    </row>
    <row r="5511" ht="12.75">
      <c r="AJ5511" s="2"/>
    </row>
    <row r="5512" ht="12.75">
      <c r="AJ5512" s="2"/>
    </row>
    <row r="5513" ht="12.75">
      <c r="AJ5513" s="2"/>
    </row>
    <row r="5514" ht="12.75">
      <c r="AJ5514" s="2"/>
    </row>
    <row r="5515" ht="12.75">
      <c r="AJ5515" s="2"/>
    </row>
    <row r="5516" ht="12.75">
      <c r="AJ5516" s="2"/>
    </row>
    <row r="5517" ht="12.75">
      <c r="AJ5517" s="2"/>
    </row>
    <row r="5518" ht="12.75">
      <c r="AJ5518" s="2"/>
    </row>
    <row r="5519" ht="12.75">
      <c r="AJ5519" s="2"/>
    </row>
    <row r="5520" ht="12.75">
      <c r="AJ5520" s="2"/>
    </row>
    <row r="5521" ht="12.75">
      <c r="AJ5521" s="2"/>
    </row>
    <row r="5522" ht="12.75">
      <c r="AJ5522" s="2"/>
    </row>
    <row r="5523" ht="12.75">
      <c r="AJ5523" s="2"/>
    </row>
    <row r="5524" ht="12.75">
      <c r="AJ5524" s="2"/>
    </row>
    <row r="5525" ht="12.75">
      <c r="AJ5525" s="2"/>
    </row>
    <row r="5526" ht="12.75">
      <c r="AJ5526" s="2"/>
    </row>
    <row r="5527" ht="12.75">
      <c r="AJ5527" s="2"/>
    </row>
    <row r="5528" ht="12.75">
      <c r="AJ5528" s="2"/>
    </row>
    <row r="5529" ht="12.75">
      <c r="AJ5529" s="2"/>
    </row>
    <row r="5530" ht="12.75">
      <c r="AJ5530" s="2"/>
    </row>
    <row r="5531" ht="12.75">
      <c r="AJ5531" s="2"/>
    </row>
    <row r="5532" ht="12.75">
      <c r="AJ5532" s="2"/>
    </row>
    <row r="5533" ht="12.75">
      <c r="AJ5533" s="2"/>
    </row>
    <row r="5534" ht="12.75">
      <c r="AJ5534" s="2"/>
    </row>
    <row r="5535" ht="12.75">
      <c r="AJ5535" s="2"/>
    </row>
    <row r="5536" ht="12.75">
      <c r="AJ5536" s="2"/>
    </row>
    <row r="5537" ht="12.75">
      <c r="AJ5537" s="2"/>
    </row>
    <row r="5538" ht="12.75">
      <c r="AJ5538" s="2"/>
    </row>
    <row r="5539" ht="12.75">
      <c r="AJ5539" s="2"/>
    </row>
    <row r="5540" ht="12.75">
      <c r="AJ5540" s="2"/>
    </row>
    <row r="5541" ht="12.75">
      <c r="AJ5541" s="2"/>
    </row>
    <row r="5542" ht="12.75">
      <c r="AJ5542" s="2"/>
    </row>
    <row r="5543" ht="12.75">
      <c r="AJ5543" s="2"/>
    </row>
    <row r="5544" ht="12.75">
      <c r="AJ5544" s="2"/>
    </row>
    <row r="5545" ht="12.75">
      <c r="AJ5545" s="2"/>
    </row>
    <row r="5546" ht="12.75">
      <c r="AJ5546" s="2"/>
    </row>
    <row r="5547" ht="12.75">
      <c r="AJ5547" s="2"/>
    </row>
    <row r="5548" ht="12.75">
      <c r="AJ5548" s="2"/>
    </row>
    <row r="5549" ht="12.75">
      <c r="AJ5549" s="2"/>
    </row>
    <row r="5550" ht="12.75">
      <c r="AJ5550" s="2"/>
    </row>
    <row r="5551" ht="12.75">
      <c r="AJ5551" s="2"/>
    </row>
    <row r="5552" ht="12.75">
      <c r="AJ5552" s="2"/>
    </row>
    <row r="5553" ht="12.75">
      <c r="AJ5553" s="2"/>
    </row>
    <row r="5554" ht="12.75">
      <c r="AJ5554" s="2"/>
    </row>
    <row r="5555" ht="12.75">
      <c r="AJ5555" s="2"/>
    </row>
    <row r="5556" ht="12.75">
      <c r="AJ5556" s="2"/>
    </row>
    <row r="5557" ht="12.75">
      <c r="AJ5557" s="2"/>
    </row>
    <row r="5558" ht="12.75">
      <c r="AJ5558" s="2"/>
    </row>
    <row r="5559" ht="12.75">
      <c r="AJ5559" s="2"/>
    </row>
    <row r="5560" ht="12.75">
      <c r="AJ5560" s="2"/>
    </row>
    <row r="5561" ht="12.75">
      <c r="AJ5561" s="2"/>
    </row>
    <row r="5562" ht="12.75">
      <c r="AJ5562" s="2"/>
    </row>
    <row r="5563" ht="12.75">
      <c r="AJ5563" s="2"/>
    </row>
    <row r="5564" ht="12.75">
      <c r="AJ5564" s="2"/>
    </row>
    <row r="5565" ht="12.75">
      <c r="AJ5565" s="2"/>
    </row>
    <row r="5566" ht="12.75">
      <c r="AJ5566" s="2"/>
    </row>
    <row r="5567" ht="12.75">
      <c r="AJ5567" s="2"/>
    </row>
    <row r="5568" ht="12.75">
      <c r="AJ5568" s="2"/>
    </row>
    <row r="5569" ht="12.75">
      <c r="AJ5569" s="2"/>
    </row>
    <row r="5570" ht="12.75">
      <c r="AJ5570" s="2"/>
    </row>
    <row r="5571" ht="12.75">
      <c r="AJ5571" s="2"/>
    </row>
    <row r="5572" ht="12.75">
      <c r="AJ5572" s="2"/>
    </row>
    <row r="5573" ht="12.75">
      <c r="AJ5573" s="2"/>
    </row>
    <row r="5574" ht="12.75">
      <c r="AJ5574" s="2"/>
    </row>
    <row r="5575" ht="12.75">
      <c r="AJ5575" s="2"/>
    </row>
    <row r="5576" ht="12.75">
      <c r="AJ5576" s="2"/>
    </row>
    <row r="5577" ht="12.75">
      <c r="AJ5577" s="2"/>
    </row>
    <row r="5578" ht="12.75">
      <c r="AJ5578" s="2"/>
    </row>
    <row r="5579" ht="12.75">
      <c r="AJ5579" s="2"/>
    </row>
    <row r="5580" ht="12.75">
      <c r="AJ5580" s="2"/>
    </row>
    <row r="5581" ht="12.75">
      <c r="AJ5581" s="2"/>
    </row>
    <row r="5582" ht="12.75">
      <c r="AJ5582" s="2"/>
    </row>
    <row r="5583" ht="12.75">
      <c r="AJ5583" s="2"/>
    </row>
    <row r="5584" ht="12.75">
      <c r="AJ5584" s="2"/>
    </row>
    <row r="5585" ht="12.75">
      <c r="AJ5585" s="2"/>
    </row>
    <row r="5586" ht="12.75">
      <c r="AJ5586" s="2"/>
    </row>
    <row r="5587" ht="12.75">
      <c r="AJ5587" s="2"/>
    </row>
    <row r="5588" ht="12.75">
      <c r="AJ5588" s="2"/>
    </row>
    <row r="5589" ht="12.75">
      <c r="AJ5589" s="2"/>
    </row>
    <row r="5590" ht="12.75">
      <c r="AJ5590" s="2"/>
    </row>
    <row r="5591" ht="12.75">
      <c r="AJ5591" s="2"/>
    </row>
    <row r="5592" ht="12.75">
      <c r="AJ5592" s="2"/>
    </row>
    <row r="5593" ht="12.75">
      <c r="AJ5593" s="2"/>
    </row>
    <row r="5594" ht="12.75">
      <c r="AJ5594" s="2"/>
    </row>
    <row r="5595" ht="12.75">
      <c r="AJ5595" s="2"/>
    </row>
    <row r="5596" ht="12.75">
      <c r="AJ5596" s="2"/>
    </row>
    <row r="5597" ht="12.75">
      <c r="AJ5597" s="2"/>
    </row>
    <row r="5598" ht="12.75">
      <c r="AJ5598" s="2"/>
    </row>
    <row r="5599" ht="12.75">
      <c r="AJ5599" s="2"/>
    </row>
    <row r="5600" ht="12.75">
      <c r="AJ5600" s="2"/>
    </row>
    <row r="5601" ht="12.75">
      <c r="AJ5601" s="2"/>
    </row>
    <row r="5602" ht="12.75">
      <c r="AJ5602" s="2"/>
    </row>
    <row r="5603" ht="12.75">
      <c r="AJ5603" s="2"/>
    </row>
    <row r="5604" ht="12.75">
      <c r="AJ5604" s="2"/>
    </row>
    <row r="5605" ht="12.75">
      <c r="AJ5605" s="2"/>
    </row>
    <row r="5606" ht="12.75">
      <c r="AJ5606" s="2"/>
    </row>
    <row r="5607" ht="12.75">
      <c r="AJ5607" s="2"/>
    </row>
    <row r="5608" ht="12.75">
      <c r="AJ5608" s="2"/>
    </row>
    <row r="5609" ht="12.75">
      <c r="AJ5609" s="2"/>
    </row>
    <row r="5610" ht="12.75">
      <c r="AJ5610" s="2"/>
    </row>
    <row r="5611" ht="12.75">
      <c r="AJ5611" s="2"/>
    </row>
    <row r="5612" ht="12.75">
      <c r="AJ5612" s="2"/>
    </row>
    <row r="5613" ht="12.75">
      <c r="AJ5613" s="2"/>
    </row>
    <row r="5614" ht="12.75">
      <c r="AJ5614" s="2"/>
    </row>
    <row r="5615" ht="12.75">
      <c r="AJ5615" s="2"/>
    </row>
    <row r="5616" ht="12.75">
      <c r="AJ5616" s="2"/>
    </row>
    <row r="5617" ht="12.75">
      <c r="AJ5617" s="2"/>
    </row>
    <row r="5618" ht="12.75">
      <c r="AJ5618" s="2"/>
    </row>
    <row r="5619" ht="12.75">
      <c r="AJ5619" s="2"/>
    </row>
    <row r="5620" ht="12.75">
      <c r="AJ5620" s="2"/>
    </row>
    <row r="5621" ht="12.75">
      <c r="AJ5621" s="2"/>
    </row>
    <row r="5622" ht="12.75">
      <c r="AJ5622" s="2"/>
    </row>
    <row r="5623" ht="12.75">
      <c r="AJ5623" s="2"/>
    </row>
    <row r="5624" ht="12.75">
      <c r="AJ5624" s="2"/>
    </row>
    <row r="5625" ht="12.75">
      <c r="AJ5625" s="2"/>
    </row>
    <row r="5626" ht="12.75">
      <c r="AJ5626" s="2"/>
    </row>
    <row r="5627" ht="12.75">
      <c r="AJ5627" s="2"/>
    </row>
    <row r="5628" ht="12.75">
      <c r="AJ5628" s="2"/>
    </row>
    <row r="5629" ht="12.75">
      <c r="AJ5629" s="2"/>
    </row>
    <row r="5630" ht="12.75">
      <c r="AJ5630" s="2"/>
    </row>
    <row r="5631" ht="12.75">
      <c r="AJ5631" s="2"/>
    </row>
    <row r="5632" ht="12.75">
      <c r="AJ5632" s="2"/>
    </row>
    <row r="5633" ht="12.75">
      <c r="AJ5633" s="2"/>
    </row>
    <row r="5634" ht="12.75">
      <c r="AJ5634" s="2"/>
    </row>
    <row r="5635" ht="12.75">
      <c r="AJ5635" s="2"/>
    </row>
    <row r="5636" ht="12.75">
      <c r="AJ5636" s="2"/>
    </row>
    <row r="5637" ht="12.75">
      <c r="AJ5637" s="2"/>
    </row>
    <row r="5638" ht="12.75">
      <c r="AJ5638" s="2"/>
    </row>
    <row r="5639" ht="12.75">
      <c r="AJ5639" s="2"/>
    </row>
    <row r="5640" ht="12.75">
      <c r="AJ5640" s="2"/>
    </row>
    <row r="5641" ht="12.75">
      <c r="AJ5641" s="2"/>
    </row>
    <row r="5642" ht="12.75">
      <c r="AJ5642" s="2"/>
    </row>
    <row r="5643" ht="12.75">
      <c r="AJ5643" s="2"/>
    </row>
    <row r="5644" ht="12.75">
      <c r="AJ5644" s="2"/>
    </row>
    <row r="5645" ht="12.75">
      <c r="AJ5645" s="2"/>
    </row>
    <row r="5646" ht="12.75">
      <c r="AJ5646" s="2"/>
    </row>
    <row r="5647" ht="12.75">
      <c r="AJ5647" s="2"/>
    </row>
    <row r="5648" ht="12.75">
      <c r="AJ5648" s="2"/>
    </row>
    <row r="5649" ht="12.75">
      <c r="AJ5649" s="2"/>
    </row>
    <row r="5650" ht="12.75">
      <c r="AJ5650" s="2"/>
    </row>
    <row r="5651" ht="12.75">
      <c r="AJ5651" s="2"/>
    </row>
    <row r="5652" ht="12.75">
      <c r="AJ5652" s="2"/>
    </row>
    <row r="5653" ht="12.75">
      <c r="AJ5653" s="2"/>
    </row>
    <row r="5654" ht="12.75">
      <c r="AJ5654" s="2"/>
    </row>
    <row r="5655" ht="12.75">
      <c r="AJ5655" s="2"/>
    </row>
    <row r="5656" ht="12.75">
      <c r="AJ5656" s="2"/>
    </row>
    <row r="5657" ht="12.75">
      <c r="AJ5657" s="2"/>
    </row>
    <row r="5658" ht="12.75">
      <c r="AJ5658" s="2"/>
    </row>
    <row r="5659" ht="12.75">
      <c r="AJ5659" s="2"/>
    </row>
    <row r="5660" ht="12.75">
      <c r="AJ5660" s="2"/>
    </row>
    <row r="5661" ht="12.75">
      <c r="AJ5661" s="2"/>
    </row>
    <row r="5662" ht="12.75">
      <c r="AJ5662" s="2"/>
    </row>
    <row r="5663" ht="12.75">
      <c r="AJ5663" s="2"/>
    </row>
    <row r="5664" ht="12.75">
      <c r="AJ5664" s="2"/>
    </row>
    <row r="5665" ht="12.75">
      <c r="AJ5665" s="2"/>
    </row>
    <row r="5666" ht="12.75">
      <c r="AJ5666" s="2"/>
    </row>
    <row r="5667" ht="12.75">
      <c r="AJ5667" s="2"/>
    </row>
    <row r="5668" ht="12.75">
      <c r="AJ5668" s="2"/>
    </row>
    <row r="5669" ht="12.75">
      <c r="AJ5669" s="2"/>
    </row>
    <row r="5670" ht="12.75">
      <c r="AJ5670" s="2"/>
    </row>
    <row r="5671" ht="12.75">
      <c r="AJ5671" s="2"/>
    </row>
    <row r="5672" ht="12.75">
      <c r="AJ5672" s="2"/>
    </row>
    <row r="5673" ht="12.75">
      <c r="AJ5673" s="2"/>
    </row>
    <row r="5674" ht="12.75">
      <c r="AJ5674" s="2"/>
    </row>
    <row r="5675" ht="12.75">
      <c r="AJ5675" s="2"/>
    </row>
    <row r="5676" ht="12.75">
      <c r="AJ5676" s="2"/>
    </row>
    <row r="5677" ht="12.75">
      <c r="AJ5677" s="2"/>
    </row>
    <row r="5678" ht="12.75">
      <c r="AJ5678" s="2"/>
    </row>
    <row r="5679" ht="12.75">
      <c r="AJ5679" s="2"/>
    </row>
    <row r="5680" ht="12.75">
      <c r="AJ5680" s="2"/>
    </row>
    <row r="5681" ht="12.75">
      <c r="AJ5681" s="2"/>
    </row>
    <row r="5682" ht="12.75">
      <c r="AJ5682" s="2"/>
    </row>
    <row r="5683" ht="12.75">
      <c r="AJ5683" s="2"/>
    </row>
    <row r="5684" ht="12.75">
      <c r="AJ5684" s="2"/>
    </row>
    <row r="5685" ht="12.75">
      <c r="AJ5685" s="2"/>
    </row>
    <row r="5686" ht="12.75">
      <c r="AJ5686" s="2"/>
    </row>
    <row r="5687" ht="12.75">
      <c r="AJ5687" s="2"/>
    </row>
    <row r="5688" ht="12.75">
      <c r="AJ5688" s="2"/>
    </row>
    <row r="5689" ht="12.75">
      <c r="AJ5689" s="2"/>
    </row>
    <row r="5690" ht="12.75">
      <c r="AJ5690" s="2"/>
    </row>
    <row r="5691" ht="12.75">
      <c r="AJ5691" s="2"/>
    </row>
    <row r="5692" ht="12.75">
      <c r="AJ5692" s="2"/>
    </row>
    <row r="5693" ht="12.75">
      <c r="AJ5693" s="2"/>
    </row>
    <row r="5694" ht="12.75">
      <c r="AJ5694" s="2"/>
    </row>
    <row r="5695" ht="12.75">
      <c r="AJ5695" s="2"/>
    </row>
    <row r="5696" ht="12.75">
      <c r="AJ5696" s="2"/>
    </row>
    <row r="5697" ht="12.75">
      <c r="AJ5697" s="2"/>
    </row>
    <row r="5698" ht="12.75">
      <c r="AJ5698" s="2"/>
    </row>
    <row r="5699" ht="12.75">
      <c r="AJ5699" s="2"/>
    </row>
    <row r="5700" ht="12.75">
      <c r="AJ5700" s="2"/>
    </row>
    <row r="5701" ht="12.75">
      <c r="AJ5701" s="2"/>
    </row>
    <row r="5702" ht="12.75">
      <c r="AJ5702" s="2"/>
    </row>
    <row r="5703" ht="12.75">
      <c r="AJ5703" s="2"/>
    </row>
    <row r="5704" ht="12.75">
      <c r="AJ5704" s="2"/>
    </row>
    <row r="5705" ht="12.75">
      <c r="AJ5705" s="2"/>
    </row>
    <row r="5706" ht="12.75">
      <c r="AJ5706" s="2"/>
    </row>
    <row r="5707" ht="12.75">
      <c r="AJ5707" s="2"/>
    </row>
    <row r="5708" ht="12.75">
      <c r="AJ5708" s="2"/>
    </row>
    <row r="5709" ht="12.75">
      <c r="AJ5709" s="2"/>
    </row>
    <row r="5710" ht="12.75">
      <c r="AJ5710" s="2"/>
    </row>
    <row r="5711" ht="12.75">
      <c r="AJ5711" s="2"/>
    </row>
    <row r="5712" ht="12.75">
      <c r="AJ5712" s="2"/>
    </row>
    <row r="5713" ht="12.75">
      <c r="AJ5713" s="2"/>
    </row>
    <row r="5714" ht="12.75">
      <c r="AJ5714" s="2"/>
    </row>
    <row r="5715" ht="12.75">
      <c r="AJ5715" s="2"/>
    </row>
    <row r="5716" ht="12.75">
      <c r="AJ5716" s="2"/>
    </row>
    <row r="5717" ht="12.75">
      <c r="AJ5717" s="2"/>
    </row>
    <row r="5718" ht="12.75">
      <c r="AJ5718" s="2"/>
    </row>
    <row r="5719" ht="12.75">
      <c r="AJ5719" s="2"/>
    </row>
    <row r="5720" ht="12.75">
      <c r="AJ5720" s="2"/>
    </row>
    <row r="5721" ht="12.75">
      <c r="AJ5721" s="2"/>
    </row>
    <row r="5722" ht="12.75">
      <c r="AJ5722" s="2"/>
    </row>
    <row r="5723" ht="12.75">
      <c r="AJ5723" s="2"/>
    </row>
    <row r="5724" ht="12.75">
      <c r="AJ5724" s="2"/>
    </row>
    <row r="5725" ht="12.75">
      <c r="AJ5725" s="2"/>
    </row>
    <row r="5726" ht="12.75">
      <c r="AJ5726" s="2"/>
    </row>
    <row r="5727" ht="12.75">
      <c r="AJ5727" s="2"/>
    </row>
    <row r="5728" ht="12.75">
      <c r="AJ5728" s="2"/>
    </row>
    <row r="5729" ht="12.75">
      <c r="AJ5729" s="2"/>
    </row>
    <row r="5730" ht="12.75">
      <c r="AJ5730" s="2"/>
    </row>
    <row r="5731" ht="12.75">
      <c r="AJ5731" s="2"/>
    </row>
    <row r="5732" ht="12.75">
      <c r="AJ5732" s="2"/>
    </row>
    <row r="5733" ht="12.75">
      <c r="AJ5733" s="2"/>
    </row>
    <row r="5734" ht="12.75">
      <c r="AJ5734" s="2"/>
    </row>
    <row r="5735" ht="12.75">
      <c r="AJ5735" s="2"/>
    </row>
    <row r="5736" ht="12.75">
      <c r="AJ5736" s="2"/>
    </row>
    <row r="5737" ht="12.75">
      <c r="AJ5737" s="2"/>
    </row>
    <row r="5738" ht="12.75">
      <c r="AJ5738" s="2"/>
    </row>
    <row r="5739" ht="12.75">
      <c r="AJ5739" s="2"/>
    </row>
    <row r="5740" ht="12.75">
      <c r="AJ5740" s="2"/>
    </row>
    <row r="5741" ht="12.75">
      <c r="AJ5741" s="2"/>
    </row>
    <row r="5742" ht="12.75">
      <c r="AJ5742" s="2"/>
    </row>
    <row r="5743" ht="12.75">
      <c r="AJ5743" s="2"/>
    </row>
    <row r="5744" ht="12.75">
      <c r="AJ5744" s="2"/>
    </row>
    <row r="5745" ht="12.75">
      <c r="AJ5745" s="2"/>
    </row>
    <row r="5746" ht="12.75">
      <c r="AJ5746" s="2"/>
    </row>
    <row r="5747" ht="12.75">
      <c r="AJ5747" s="2"/>
    </row>
    <row r="5748" ht="12.75">
      <c r="AJ5748" s="2"/>
    </row>
    <row r="5749" ht="12.75">
      <c r="AJ5749" s="2"/>
    </row>
    <row r="5750" ht="12.75">
      <c r="AJ5750" s="2"/>
    </row>
    <row r="5751" ht="12.75">
      <c r="AJ5751" s="2"/>
    </row>
    <row r="5752" ht="12.75">
      <c r="AJ5752" s="2"/>
    </row>
    <row r="5753" ht="12.75">
      <c r="AJ5753" s="2"/>
    </row>
    <row r="5754" ht="12.75">
      <c r="AJ5754" s="2"/>
    </row>
    <row r="5755" ht="12.75">
      <c r="AJ5755" s="2"/>
    </row>
    <row r="5756" ht="12.75">
      <c r="AJ5756" s="2"/>
    </row>
    <row r="5757" ht="12.75">
      <c r="AJ5757" s="2"/>
    </row>
    <row r="5758" ht="12.75">
      <c r="AJ5758" s="2"/>
    </row>
    <row r="5759" ht="12.75">
      <c r="AJ5759" s="2"/>
    </row>
    <row r="5760" ht="12.75">
      <c r="AJ5760" s="2"/>
    </row>
    <row r="5761" ht="12.75">
      <c r="AJ5761" s="2"/>
    </row>
    <row r="5762" ht="12.75">
      <c r="AJ5762" s="2"/>
    </row>
    <row r="5763" ht="12.75">
      <c r="AJ5763" s="2"/>
    </row>
    <row r="5764" ht="12.75">
      <c r="AJ5764" s="2"/>
    </row>
    <row r="5765" ht="12.75">
      <c r="AJ5765" s="2"/>
    </row>
    <row r="5766" ht="12.75">
      <c r="AJ5766" s="2"/>
    </row>
    <row r="5767" ht="12.75">
      <c r="AJ5767" s="2"/>
    </row>
    <row r="5768" ht="12.75">
      <c r="AJ5768" s="2"/>
    </row>
    <row r="5769" ht="12.75">
      <c r="AJ5769" s="2"/>
    </row>
    <row r="5770" ht="12.75">
      <c r="AJ5770" s="2"/>
    </row>
    <row r="5771" ht="12.75">
      <c r="AJ5771" s="2"/>
    </row>
    <row r="5772" ht="12.75">
      <c r="AJ5772" s="2"/>
    </row>
    <row r="5773" ht="12.75">
      <c r="AJ5773" s="2"/>
    </row>
    <row r="5774" ht="12.75">
      <c r="AJ5774" s="2"/>
    </row>
    <row r="5775" ht="12.75">
      <c r="AJ5775" s="2"/>
    </row>
    <row r="5776" ht="12.75">
      <c r="AJ5776" s="2"/>
    </row>
    <row r="5777" ht="12.75">
      <c r="AJ5777" s="2"/>
    </row>
    <row r="5778" ht="12.75">
      <c r="AJ5778" s="2"/>
    </row>
    <row r="5779" ht="12.75">
      <c r="AJ5779" s="2"/>
    </row>
    <row r="5780" ht="12.75">
      <c r="AJ5780" s="2"/>
    </row>
    <row r="5781" ht="12.75">
      <c r="AJ5781" s="2"/>
    </row>
    <row r="5782" ht="12.75">
      <c r="AJ5782" s="2"/>
    </row>
    <row r="5783" ht="12.75">
      <c r="AJ5783" s="2"/>
    </row>
    <row r="5784" ht="12.75">
      <c r="AJ5784" s="2"/>
    </row>
    <row r="5785" ht="12.75">
      <c r="AJ5785" s="2"/>
    </row>
    <row r="5786" ht="12.75">
      <c r="AJ5786" s="2"/>
    </row>
    <row r="5787" ht="12.75">
      <c r="AJ5787" s="2"/>
    </row>
    <row r="5788" ht="12.75">
      <c r="AJ5788" s="2"/>
    </row>
    <row r="5789" ht="12.75">
      <c r="AJ5789" s="2"/>
    </row>
    <row r="5790" ht="12.75">
      <c r="AJ5790" s="2"/>
    </row>
    <row r="5791" ht="12.75">
      <c r="AJ5791" s="2"/>
    </row>
    <row r="5792" ht="12.75">
      <c r="AJ5792" s="2"/>
    </row>
    <row r="5793" ht="12.75">
      <c r="AJ5793" s="2"/>
    </row>
    <row r="5794" ht="12.75">
      <c r="AJ5794" s="2"/>
    </row>
    <row r="5795" ht="12.75">
      <c r="AJ5795" s="2"/>
    </row>
    <row r="5796" ht="12.75">
      <c r="AJ5796" s="2"/>
    </row>
    <row r="5797" ht="12.75">
      <c r="AJ5797" s="2"/>
    </row>
    <row r="5798" ht="12.75">
      <c r="AJ5798" s="2"/>
    </row>
    <row r="5799" ht="12.75">
      <c r="AJ5799" s="2"/>
    </row>
    <row r="5800" ht="12.75">
      <c r="AJ5800" s="2"/>
    </row>
    <row r="5801" ht="12.75">
      <c r="AJ5801" s="2"/>
    </row>
    <row r="5802" ht="12.75">
      <c r="AJ5802" s="2"/>
    </row>
    <row r="5803" ht="12.75">
      <c r="AJ5803" s="2"/>
    </row>
    <row r="5804" ht="12.75">
      <c r="AJ5804" s="2"/>
    </row>
    <row r="5805" ht="12.75">
      <c r="AJ5805" s="2"/>
    </row>
    <row r="5806" ht="12.75">
      <c r="AJ5806" s="2"/>
    </row>
    <row r="5807" ht="12.75">
      <c r="AJ5807" s="2"/>
    </row>
    <row r="5808" ht="12.75">
      <c r="AJ5808" s="2"/>
    </row>
    <row r="5809" ht="12.75">
      <c r="AJ5809" s="2"/>
    </row>
    <row r="5810" ht="12.75">
      <c r="AJ5810" s="2"/>
    </row>
    <row r="5811" ht="12.75">
      <c r="AJ5811" s="2"/>
    </row>
    <row r="5812" ht="12.75">
      <c r="AJ5812" s="2"/>
    </row>
    <row r="5813" ht="12.75">
      <c r="AJ5813" s="2"/>
    </row>
    <row r="5814" ht="12.75">
      <c r="AJ5814" s="2"/>
    </row>
    <row r="5815" ht="12.75">
      <c r="AJ5815" s="2"/>
    </row>
    <row r="5816" ht="12.75">
      <c r="AJ5816" s="2"/>
    </row>
    <row r="5817" ht="12.75">
      <c r="AJ5817" s="2"/>
    </row>
    <row r="5818" ht="12.75">
      <c r="AJ5818" s="2"/>
    </row>
    <row r="5819" ht="12.75">
      <c r="AJ5819" s="2"/>
    </row>
    <row r="5820" ht="12.75">
      <c r="AJ5820" s="2"/>
    </row>
    <row r="5821" ht="12.75">
      <c r="AJ5821" s="2"/>
    </row>
    <row r="5822" ht="12.75">
      <c r="AJ5822" s="2"/>
    </row>
    <row r="5823" ht="12.75">
      <c r="AJ5823" s="2"/>
    </row>
    <row r="5824" ht="12.75">
      <c r="AJ5824" s="2"/>
    </row>
    <row r="5825" ht="12.75">
      <c r="AJ5825" s="2"/>
    </row>
    <row r="5826" ht="12.75">
      <c r="AJ5826" s="2"/>
    </row>
    <row r="5827" ht="12.75">
      <c r="AJ5827" s="2"/>
    </row>
    <row r="5828" ht="12.75">
      <c r="AJ5828" s="2"/>
    </row>
    <row r="5829" ht="12.75">
      <c r="AJ5829" s="2"/>
    </row>
    <row r="5830" ht="12.75">
      <c r="AJ5830" s="2"/>
    </row>
    <row r="5831" ht="12.75">
      <c r="AJ5831" s="2"/>
    </row>
    <row r="5832" ht="12.75">
      <c r="AJ5832" s="2"/>
    </row>
    <row r="5833" ht="12.75">
      <c r="AJ5833" s="2"/>
    </row>
    <row r="5834" ht="12.75">
      <c r="AJ5834" s="2"/>
    </row>
    <row r="5835" ht="12.75">
      <c r="AJ5835" s="2"/>
    </row>
    <row r="5836" ht="12.75">
      <c r="AJ5836" s="2"/>
    </row>
    <row r="5837" ht="12.75">
      <c r="AJ5837" s="2"/>
    </row>
    <row r="5838" ht="12.75">
      <c r="AJ5838" s="2"/>
    </row>
    <row r="5839" ht="12.75">
      <c r="AJ5839" s="2"/>
    </row>
    <row r="5840" ht="12.75">
      <c r="AJ5840" s="2"/>
    </row>
    <row r="5841" ht="12.75">
      <c r="AJ5841" s="2"/>
    </row>
    <row r="5842" ht="12.75">
      <c r="AJ5842" s="2"/>
    </row>
    <row r="5843" ht="12.75">
      <c r="AJ5843" s="2"/>
    </row>
    <row r="5844" ht="12.75">
      <c r="AJ5844" s="2"/>
    </row>
    <row r="5845" ht="12.75">
      <c r="AJ5845" s="2"/>
    </row>
    <row r="5846" ht="12.75">
      <c r="AJ5846" s="2"/>
    </row>
    <row r="5847" ht="12.75">
      <c r="AJ5847" s="2"/>
    </row>
    <row r="5848" ht="12.75">
      <c r="AJ5848" s="2"/>
    </row>
    <row r="5849" ht="12.75">
      <c r="AJ5849" s="2"/>
    </row>
    <row r="5850" ht="12.75">
      <c r="AJ5850" s="2"/>
    </row>
    <row r="5851" ht="12.75">
      <c r="AJ5851" s="2"/>
    </row>
    <row r="5852" ht="12.75">
      <c r="AJ5852" s="2"/>
    </row>
    <row r="5853" ht="12.75">
      <c r="AJ5853" s="2"/>
    </row>
    <row r="5854" ht="12.75">
      <c r="AJ5854" s="2"/>
    </row>
    <row r="5855" ht="12.75">
      <c r="AJ5855" s="2"/>
    </row>
    <row r="5856" ht="12.75">
      <c r="AJ5856" s="2"/>
    </row>
    <row r="5857" ht="12.75">
      <c r="AJ5857" s="2"/>
    </row>
    <row r="5858" ht="12.75">
      <c r="AJ5858" s="2"/>
    </row>
    <row r="5859" ht="12.75">
      <c r="AJ5859" s="2"/>
    </row>
    <row r="5860" ht="12.75">
      <c r="AJ5860" s="2"/>
    </row>
    <row r="5861" ht="12.75">
      <c r="AJ5861" s="2"/>
    </row>
    <row r="5862" ht="12.75">
      <c r="AJ5862" s="2"/>
    </row>
    <row r="5863" ht="12.75">
      <c r="AJ5863" s="2"/>
    </row>
    <row r="5864" ht="12.75">
      <c r="AJ5864" s="2"/>
    </row>
    <row r="5865" ht="12.75">
      <c r="AJ5865" s="2"/>
    </row>
    <row r="5866" ht="12.75">
      <c r="AJ5866" s="2"/>
    </row>
    <row r="5867" ht="12.75">
      <c r="AJ5867" s="2"/>
    </row>
    <row r="5868" ht="12.75">
      <c r="AJ5868" s="2"/>
    </row>
    <row r="5869" ht="12.75">
      <c r="AJ5869" s="2"/>
    </row>
    <row r="5870" ht="12.75">
      <c r="AJ5870" s="2"/>
    </row>
    <row r="5871" ht="12.75">
      <c r="AJ5871" s="2"/>
    </row>
    <row r="5872" ht="12.75">
      <c r="AJ5872" s="2"/>
    </row>
    <row r="5873" ht="12.75">
      <c r="AJ5873" s="2"/>
    </row>
    <row r="5874" ht="12.75">
      <c r="AJ5874" s="2"/>
    </row>
    <row r="5875" ht="12.75">
      <c r="AJ5875" s="2"/>
    </row>
    <row r="5876" ht="12.75">
      <c r="AJ5876" s="2"/>
    </row>
    <row r="5877" ht="12.75">
      <c r="AJ5877" s="2"/>
    </row>
    <row r="5878" ht="12.75">
      <c r="AJ5878" s="2"/>
    </row>
    <row r="5879" ht="12.75">
      <c r="AJ5879" s="2"/>
    </row>
    <row r="5880" ht="12.75">
      <c r="AJ5880" s="2"/>
    </row>
    <row r="5881" ht="12.75">
      <c r="AJ5881" s="2"/>
    </row>
    <row r="5882" ht="12.75">
      <c r="AJ5882" s="2"/>
    </row>
    <row r="5883" ht="12.75">
      <c r="AJ5883" s="2"/>
    </row>
    <row r="5884" ht="12.75">
      <c r="AJ5884" s="2"/>
    </row>
    <row r="5885" ht="12.75">
      <c r="AJ5885" s="2"/>
    </row>
    <row r="5886" ht="12.75">
      <c r="AJ5886" s="2"/>
    </row>
    <row r="5887" ht="12.75">
      <c r="AJ5887" s="2"/>
    </row>
    <row r="5888" ht="12.75">
      <c r="AJ5888" s="2"/>
    </row>
    <row r="5889" ht="12.75">
      <c r="AJ5889" s="2"/>
    </row>
    <row r="5890" ht="12.75">
      <c r="AJ5890" s="2"/>
    </row>
    <row r="5891" ht="12.75">
      <c r="AJ5891" s="2"/>
    </row>
    <row r="5892" ht="12.75">
      <c r="AJ5892" s="2"/>
    </row>
    <row r="5893" ht="12.75">
      <c r="AJ5893" s="2"/>
    </row>
    <row r="5894" ht="12.75">
      <c r="AJ5894" s="2"/>
    </row>
    <row r="5895" ht="12.75">
      <c r="AJ5895" s="2"/>
    </row>
    <row r="5896" ht="12.75">
      <c r="AJ5896" s="2"/>
    </row>
    <row r="5897" ht="12.75">
      <c r="AJ5897" s="2"/>
    </row>
    <row r="5898" ht="12.75">
      <c r="AJ5898" s="2"/>
    </row>
    <row r="5899" ht="12.75">
      <c r="AJ5899" s="2"/>
    </row>
    <row r="5900" ht="12.75">
      <c r="AJ5900" s="2"/>
    </row>
    <row r="5901" ht="12.75">
      <c r="AJ5901" s="2"/>
    </row>
    <row r="5902" ht="12.75">
      <c r="AJ5902" s="2"/>
    </row>
    <row r="5903" ht="12.75">
      <c r="AJ5903" s="2"/>
    </row>
    <row r="5904" ht="12.75">
      <c r="AJ5904" s="2"/>
    </row>
    <row r="5905" ht="12.75">
      <c r="AJ5905" s="2"/>
    </row>
    <row r="5906" ht="12.75">
      <c r="AJ5906" s="2"/>
    </row>
    <row r="5907" ht="12.75">
      <c r="AJ5907" s="2"/>
    </row>
    <row r="5908" ht="12.75">
      <c r="AJ5908" s="2"/>
    </row>
    <row r="5909" ht="12.75">
      <c r="AJ5909" s="2"/>
    </row>
    <row r="5910" ht="12.75">
      <c r="AJ5910" s="2"/>
    </row>
    <row r="5911" ht="12.75">
      <c r="AJ5911" s="2"/>
    </row>
    <row r="5912" ht="12.75">
      <c r="AJ5912" s="2"/>
    </row>
    <row r="5913" ht="12.75">
      <c r="AJ5913" s="2"/>
    </row>
    <row r="5914" ht="12.75">
      <c r="AJ5914" s="2"/>
    </row>
    <row r="5915" ht="12.75">
      <c r="AJ5915" s="2"/>
    </row>
    <row r="5916" ht="12.75">
      <c r="AJ5916" s="2"/>
    </row>
    <row r="5917" ht="12.75">
      <c r="AJ5917" s="2"/>
    </row>
    <row r="5918" ht="12.75">
      <c r="AJ5918" s="2"/>
    </row>
    <row r="5919" ht="12.75">
      <c r="AJ5919" s="2"/>
    </row>
    <row r="5920" ht="12.75">
      <c r="AJ5920" s="2"/>
    </row>
    <row r="5921" ht="12.75">
      <c r="AJ5921" s="2"/>
    </row>
    <row r="5922" ht="12.75">
      <c r="AJ5922" s="2"/>
    </row>
    <row r="5923" ht="12.75">
      <c r="AJ5923" s="2"/>
    </row>
    <row r="5924" ht="12.75">
      <c r="AJ5924" s="2"/>
    </row>
    <row r="5925" ht="12.75">
      <c r="AJ5925" s="2"/>
    </row>
    <row r="5926" ht="12.75">
      <c r="AJ5926" s="2"/>
    </row>
    <row r="5927" ht="12.75">
      <c r="AJ5927" s="2"/>
    </row>
    <row r="5928" ht="12.75">
      <c r="AJ5928" s="2"/>
    </row>
    <row r="5929" ht="12.75">
      <c r="AJ5929" s="2"/>
    </row>
    <row r="5930" ht="12.75">
      <c r="AJ5930" s="2"/>
    </row>
    <row r="5931" ht="12.75">
      <c r="AJ5931" s="2"/>
    </row>
    <row r="5932" ht="12.75">
      <c r="AJ5932" s="2"/>
    </row>
    <row r="5933" ht="12.75">
      <c r="AJ5933" s="2"/>
    </row>
    <row r="5934" ht="12.75">
      <c r="AJ5934" s="2"/>
    </row>
    <row r="5935" ht="12.75">
      <c r="AJ5935" s="2"/>
    </row>
    <row r="5936" ht="12.75">
      <c r="AJ5936" s="2"/>
    </row>
    <row r="5937" ht="12.75">
      <c r="AJ5937" s="2"/>
    </row>
    <row r="5938" ht="12.75">
      <c r="AJ5938" s="2"/>
    </row>
    <row r="5939" ht="12.75">
      <c r="AJ5939" s="2"/>
    </row>
    <row r="5940" ht="12.75">
      <c r="AJ5940" s="2"/>
    </row>
    <row r="5941" ht="12.75">
      <c r="AJ5941" s="2"/>
    </row>
    <row r="5942" ht="12.75">
      <c r="AJ5942" s="2"/>
    </row>
    <row r="5943" ht="12.75">
      <c r="AJ5943" s="2"/>
    </row>
    <row r="5944" ht="12.75">
      <c r="AJ5944" s="2"/>
    </row>
    <row r="5945" ht="12.75">
      <c r="AJ5945" s="2"/>
    </row>
    <row r="5946" ht="12.75">
      <c r="AJ5946" s="2"/>
    </row>
    <row r="5947" ht="12.75">
      <c r="AJ5947" s="2"/>
    </row>
    <row r="5948" ht="12.75">
      <c r="AJ5948" s="2"/>
    </row>
    <row r="5949" ht="12.75">
      <c r="AJ5949" s="2"/>
    </row>
    <row r="5950" ht="12.75">
      <c r="AJ5950" s="2"/>
    </row>
    <row r="5951" ht="12.75">
      <c r="AJ5951" s="2"/>
    </row>
    <row r="5952" ht="12.75">
      <c r="AJ5952" s="2"/>
    </row>
    <row r="5953" ht="12.75">
      <c r="AJ5953" s="2"/>
    </row>
    <row r="5954" ht="12.75">
      <c r="AJ5954" s="2"/>
    </row>
    <row r="5955" ht="12.75">
      <c r="AJ5955" s="2"/>
    </row>
    <row r="5956" ht="12.75">
      <c r="AJ5956" s="2"/>
    </row>
    <row r="5957" ht="12.75">
      <c r="AJ5957" s="2"/>
    </row>
    <row r="5958" ht="12.75">
      <c r="AJ5958" s="2"/>
    </row>
    <row r="5959" ht="12.75">
      <c r="AJ5959" s="2"/>
    </row>
    <row r="5960" ht="12.75">
      <c r="AJ5960" s="2"/>
    </row>
    <row r="5961" ht="12.75">
      <c r="AJ5961" s="2"/>
    </row>
    <row r="5962" ht="12.75">
      <c r="AJ5962" s="2"/>
    </row>
    <row r="5963" ht="12.75">
      <c r="AJ5963" s="2"/>
    </row>
    <row r="5964" ht="12.75">
      <c r="AJ5964" s="2"/>
    </row>
    <row r="5965" ht="12.75">
      <c r="AJ5965" s="2"/>
    </row>
    <row r="5966" ht="12.75">
      <c r="AJ5966" s="2"/>
    </row>
    <row r="5967" ht="12.75">
      <c r="AJ5967" s="2"/>
    </row>
    <row r="5968" ht="12.75">
      <c r="AJ5968" s="2"/>
    </row>
    <row r="5969" ht="12.75">
      <c r="AJ5969" s="2"/>
    </row>
    <row r="5970" ht="12.75">
      <c r="AJ5970" s="2"/>
    </row>
    <row r="5971" ht="12.75">
      <c r="AJ5971" s="2"/>
    </row>
    <row r="5972" ht="12.75">
      <c r="AJ5972" s="2"/>
    </row>
    <row r="5973" ht="12.75">
      <c r="AJ5973" s="2"/>
    </row>
    <row r="5974" ht="12.75">
      <c r="AJ5974" s="2"/>
    </row>
    <row r="5975" ht="12.75">
      <c r="AJ5975" s="2"/>
    </row>
    <row r="5976" ht="12.75">
      <c r="AJ5976" s="2"/>
    </row>
    <row r="5977" ht="12.75">
      <c r="AJ5977" s="2"/>
    </row>
    <row r="5978" ht="12.75">
      <c r="AJ5978" s="2"/>
    </row>
    <row r="5979" ht="12.75">
      <c r="AJ5979" s="2"/>
    </row>
    <row r="5980" ht="12.75">
      <c r="AJ5980" s="2"/>
    </row>
    <row r="5981" ht="12.75">
      <c r="AJ5981" s="2"/>
    </row>
    <row r="5982" ht="12.75">
      <c r="AJ5982" s="2"/>
    </row>
    <row r="5983" ht="12.75">
      <c r="AJ5983" s="2"/>
    </row>
    <row r="5984" ht="12.75">
      <c r="AJ5984" s="2"/>
    </row>
    <row r="5985" ht="12.75">
      <c r="AJ5985" s="2"/>
    </row>
    <row r="5986" ht="12.75">
      <c r="AJ5986" s="2"/>
    </row>
    <row r="5987" ht="12.75">
      <c r="AJ5987" s="2"/>
    </row>
    <row r="5988" ht="12.75">
      <c r="AJ5988" s="2"/>
    </row>
    <row r="5989" ht="12.75">
      <c r="AJ5989" s="2"/>
    </row>
    <row r="5990" ht="12.75">
      <c r="AJ5990" s="2"/>
    </row>
    <row r="5991" ht="12.75">
      <c r="AJ5991" s="2"/>
    </row>
    <row r="5992" ht="12.75">
      <c r="AJ5992" s="2"/>
    </row>
    <row r="5993" ht="12.75">
      <c r="AJ5993" s="2"/>
    </row>
    <row r="5994" ht="12.75">
      <c r="AJ5994" s="2"/>
    </row>
    <row r="5995" ht="12.75">
      <c r="AJ5995" s="2"/>
    </row>
    <row r="5996" ht="12.75">
      <c r="AJ5996" s="2"/>
    </row>
    <row r="5997" ht="12.75">
      <c r="AJ5997" s="2"/>
    </row>
    <row r="5998" ht="12.75">
      <c r="AJ5998" s="2"/>
    </row>
    <row r="5999" ht="12.75">
      <c r="AJ5999" s="2"/>
    </row>
    <row r="6000" ht="12.75">
      <c r="AJ6000" s="2"/>
    </row>
    <row r="6001" ht="12.75">
      <c r="AJ6001" s="2"/>
    </row>
    <row r="6002" ht="12.75">
      <c r="AJ6002" s="2"/>
    </row>
    <row r="6003" ht="12.75">
      <c r="AJ6003" s="2"/>
    </row>
    <row r="6004" ht="12.75">
      <c r="AJ6004" s="2"/>
    </row>
    <row r="6005" ht="12.75">
      <c r="AJ6005" s="2"/>
    </row>
    <row r="6006" ht="12.75">
      <c r="AJ6006" s="2"/>
    </row>
    <row r="6007" ht="12.75">
      <c r="AJ6007" s="2"/>
    </row>
    <row r="6008" ht="12.75">
      <c r="AJ6008" s="2"/>
    </row>
    <row r="6009" ht="12.75">
      <c r="AJ6009" s="2"/>
    </row>
    <row r="6010" ht="12.75">
      <c r="AJ6010" s="2"/>
    </row>
    <row r="6011" ht="12.75">
      <c r="AJ6011" s="2"/>
    </row>
    <row r="6012" ht="12.75">
      <c r="AJ6012" s="2"/>
    </row>
    <row r="6013" ht="12.75">
      <c r="AJ6013" s="2"/>
    </row>
    <row r="6014" ht="12.75">
      <c r="AJ6014" s="2"/>
    </row>
    <row r="6015" ht="12.75">
      <c r="AJ6015" s="2"/>
    </row>
    <row r="6016" ht="12.75">
      <c r="AJ6016" s="2"/>
    </row>
    <row r="6017" ht="12.75">
      <c r="AJ6017" s="2"/>
    </row>
    <row r="6018" ht="12.75">
      <c r="AJ6018" s="2"/>
    </row>
    <row r="6019" ht="12.75">
      <c r="AJ6019" s="2"/>
    </row>
    <row r="6020" ht="12.75">
      <c r="AJ6020" s="2"/>
    </row>
    <row r="6021" ht="12.75">
      <c r="AJ6021" s="2"/>
    </row>
    <row r="6022" ht="12.75">
      <c r="AJ6022" s="2"/>
    </row>
    <row r="6023" ht="12.75">
      <c r="AJ6023" s="2"/>
    </row>
    <row r="6024" ht="12.75">
      <c r="AJ6024" s="2"/>
    </row>
    <row r="6025" ht="12.75">
      <c r="AJ6025" s="2"/>
    </row>
    <row r="6026" ht="12.75">
      <c r="AJ6026" s="2"/>
    </row>
    <row r="6027" ht="12.75">
      <c r="AJ6027" s="2"/>
    </row>
    <row r="6028" ht="12.75">
      <c r="AJ6028" s="2"/>
    </row>
    <row r="6029" ht="12.75">
      <c r="AJ6029" s="2"/>
    </row>
    <row r="6030" ht="12.75">
      <c r="AJ6030" s="2"/>
    </row>
    <row r="6031" ht="12.75">
      <c r="AJ6031" s="2"/>
    </row>
    <row r="6032" ht="12.75">
      <c r="AJ6032" s="2"/>
    </row>
    <row r="6033" ht="12.75">
      <c r="AJ6033" s="2"/>
    </row>
    <row r="6034" ht="12.75">
      <c r="AJ6034" s="2"/>
    </row>
    <row r="6035" ht="12.75">
      <c r="AJ6035" s="2"/>
    </row>
    <row r="6036" ht="12.75">
      <c r="AJ6036" s="2"/>
    </row>
    <row r="6037" ht="12.75">
      <c r="AJ6037" s="2"/>
    </row>
    <row r="6038" ht="12.75">
      <c r="AJ6038" s="2"/>
    </row>
    <row r="6039" ht="12.75">
      <c r="AJ6039" s="2"/>
    </row>
    <row r="6040" ht="12.75">
      <c r="AJ6040" s="2"/>
    </row>
    <row r="6041" ht="12.75">
      <c r="AJ6041" s="2"/>
    </row>
    <row r="6042" ht="12.75">
      <c r="AJ6042" s="2"/>
    </row>
    <row r="6043" ht="12.75">
      <c r="AJ6043" s="2"/>
    </row>
    <row r="6044" ht="12.75">
      <c r="AJ6044" s="2"/>
    </row>
    <row r="6045" ht="12.75">
      <c r="AJ6045" s="2"/>
    </row>
    <row r="6046" ht="12.75">
      <c r="AJ6046" s="2"/>
    </row>
    <row r="6047" ht="12.75">
      <c r="AJ6047" s="2"/>
    </row>
    <row r="6048" ht="12.75">
      <c r="AJ6048" s="2"/>
    </row>
    <row r="6049" ht="12.75">
      <c r="AJ6049" s="2"/>
    </row>
    <row r="6050" ht="12.75">
      <c r="AJ6050" s="2"/>
    </row>
    <row r="6051" ht="12.75">
      <c r="AJ6051" s="2"/>
    </row>
    <row r="6052" ht="12.75">
      <c r="AJ6052" s="2"/>
    </row>
    <row r="6053" ht="12.75">
      <c r="AJ6053" s="2"/>
    </row>
    <row r="6054" ht="12.75">
      <c r="AJ6054" s="2"/>
    </row>
    <row r="6055" ht="12.75">
      <c r="AJ6055" s="2"/>
    </row>
    <row r="6056" ht="12.75">
      <c r="AJ6056" s="2"/>
    </row>
    <row r="6057" ht="12.75">
      <c r="AJ6057" s="2"/>
    </row>
    <row r="6058" ht="12.75">
      <c r="AJ6058" s="2"/>
    </row>
    <row r="6059" ht="12.75">
      <c r="AJ6059" s="2"/>
    </row>
    <row r="6060" ht="12.75">
      <c r="AJ6060" s="2"/>
    </row>
    <row r="6061" ht="12.75">
      <c r="AJ6061" s="2"/>
    </row>
    <row r="6062" ht="12.75">
      <c r="AJ6062" s="2"/>
    </row>
    <row r="6063" ht="12.75">
      <c r="AJ6063" s="2"/>
    </row>
    <row r="6064" ht="12.75">
      <c r="AJ6064" s="2"/>
    </row>
    <row r="6065" ht="12.75">
      <c r="AJ6065" s="2"/>
    </row>
    <row r="6066" ht="12.75">
      <c r="AJ6066" s="2"/>
    </row>
    <row r="6067" ht="12.75">
      <c r="AJ6067" s="2"/>
    </row>
    <row r="6068" ht="12.75">
      <c r="AJ6068" s="2"/>
    </row>
    <row r="6069" ht="12.75">
      <c r="AJ6069" s="2"/>
    </row>
    <row r="6070" ht="12.75">
      <c r="AJ6070" s="2"/>
    </row>
    <row r="6071" ht="12.75">
      <c r="AJ6071" s="2"/>
    </row>
    <row r="6072" ht="12.75">
      <c r="AJ6072" s="2"/>
    </row>
    <row r="6073" ht="12.75">
      <c r="AJ6073" s="2"/>
    </row>
    <row r="6074" ht="12.75">
      <c r="AJ6074" s="2"/>
    </row>
    <row r="6075" ht="12.75">
      <c r="AJ6075" s="2"/>
    </row>
    <row r="6076" ht="12.75">
      <c r="AJ6076" s="2"/>
    </row>
    <row r="6077" ht="12.75">
      <c r="AJ6077" s="2"/>
    </row>
    <row r="6078" ht="12.75">
      <c r="AJ6078" s="2"/>
    </row>
    <row r="6079" ht="12.75">
      <c r="AJ6079" s="2"/>
    </row>
    <row r="6080" ht="12.75">
      <c r="AJ6080" s="2"/>
    </row>
    <row r="6081" ht="12.75">
      <c r="AJ6081" s="2"/>
    </row>
    <row r="6082" ht="12.75">
      <c r="AJ6082" s="2"/>
    </row>
    <row r="6083" ht="12.75">
      <c r="AJ6083" s="2"/>
    </row>
    <row r="6084" ht="12.75">
      <c r="AJ6084" s="2"/>
    </row>
    <row r="6085" ht="12.75">
      <c r="AJ6085" s="2"/>
    </row>
    <row r="6086" ht="12.75">
      <c r="AJ6086" s="2"/>
    </row>
    <row r="6087" ht="12.75">
      <c r="AJ6087" s="2"/>
    </row>
    <row r="6088" ht="12.75">
      <c r="AJ6088" s="2"/>
    </row>
    <row r="6089" ht="12.75">
      <c r="AJ6089" s="2"/>
    </row>
    <row r="6090" ht="12.75">
      <c r="AJ6090" s="2"/>
    </row>
    <row r="6091" ht="12.75">
      <c r="AJ6091" s="2"/>
    </row>
    <row r="6092" ht="12.75">
      <c r="AJ6092" s="2"/>
    </row>
    <row r="6093" ht="12.75">
      <c r="AJ6093" s="2"/>
    </row>
    <row r="6094" ht="12.75">
      <c r="AJ6094" s="2"/>
    </row>
    <row r="6095" ht="12.75">
      <c r="AJ6095" s="2"/>
    </row>
    <row r="6096" ht="12.75">
      <c r="AJ6096" s="2"/>
    </row>
    <row r="6097" ht="12.75">
      <c r="AJ6097" s="2"/>
    </row>
    <row r="6098" ht="12.75">
      <c r="AJ6098" s="2"/>
    </row>
    <row r="6099" ht="12.75">
      <c r="AJ6099" s="2"/>
    </row>
    <row r="6100" ht="12.75">
      <c r="AJ6100" s="2"/>
    </row>
    <row r="6101" ht="12.75">
      <c r="AJ6101" s="2"/>
    </row>
    <row r="6102" ht="12.75">
      <c r="AJ6102" s="2"/>
    </row>
    <row r="6103" ht="12.75">
      <c r="AJ6103" s="2"/>
    </row>
    <row r="6104" ht="12.75">
      <c r="AJ6104" s="2"/>
    </row>
    <row r="6105" ht="12.75">
      <c r="AJ6105" s="2"/>
    </row>
    <row r="6106" ht="12.75">
      <c r="AJ6106" s="2"/>
    </row>
    <row r="6107" ht="12.75">
      <c r="AJ6107" s="2"/>
    </row>
    <row r="6108" ht="12.75">
      <c r="AJ6108" s="2"/>
    </row>
    <row r="6109" ht="12.75">
      <c r="AJ6109" s="2"/>
    </row>
    <row r="6110" ht="12.75">
      <c r="AJ6110" s="2"/>
    </row>
    <row r="6111" ht="12.75">
      <c r="AJ6111" s="2"/>
    </row>
    <row r="6112" ht="12.75">
      <c r="AJ6112" s="2"/>
    </row>
    <row r="6113" ht="12.75">
      <c r="AJ6113" s="2"/>
    </row>
    <row r="6114" ht="12.75">
      <c r="AJ6114" s="2"/>
    </row>
    <row r="6115" ht="12.75">
      <c r="AJ6115" s="2"/>
    </row>
    <row r="6116" ht="12.75">
      <c r="AJ6116" s="2"/>
    </row>
    <row r="6117" ht="12.75">
      <c r="AJ6117" s="2"/>
    </row>
    <row r="6118" ht="12.75">
      <c r="AJ6118" s="2"/>
    </row>
    <row r="6119" ht="12.75">
      <c r="AJ6119" s="2"/>
    </row>
    <row r="6120" ht="12.75">
      <c r="AJ6120" s="2"/>
    </row>
    <row r="6121" ht="12.75">
      <c r="AJ6121" s="2"/>
    </row>
    <row r="6122" ht="12.75">
      <c r="AJ6122" s="2"/>
    </row>
    <row r="6123" ht="12.75">
      <c r="AJ6123" s="2"/>
    </row>
    <row r="6124" ht="12.75">
      <c r="AJ6124" s="2"/>
    </row>
    <row r="6125" ht="12.75">
      <c r="AJ6125" s="2"/>
    </row>
    <row r="6126" ht="12.75">
      <c r="AJ6126" s="2"/>
    </row>
    <row r="6127" ht="12.75">
      <c r="AJ6127" s="2"/>
    </row>
    <row r="6128" ht="12.75">
      <c r="AJ6128" s="2"/>
    </row>
    <row r="6129" ht="12.75">
      <c r="AJ6129" s="2"/>
    </row>
    <row r="6130" ht="12.75">
      <c r="AJ6130" s="2"/>
    </row>
    <row r="6131" ht="12.75">
      <c r="AJ6131" s="2"/>
    </row>
    <row r="6132" ht="12.75">
      <c r="AJ6132" s="2"/>
    </row>
    <row r="6133" ht="12.75">
      <c r="AJ6133" s="2"/>
    </row>
    <row r="6134" ht="12.75">
      <c r="AJ6134" s="2"/>
    </row>
    <row r="6135" ht="12.75">
      <c r="AJ6135" s="2"/>
    </row>
    <row r="6136" ht="12.75">
      <c r="AJ6136" s="2"/>
    </row>
    <row r="6137" ht="12.75">
      <c r="AJ6137" s="2"/>
    </row>
    <row r="6138" ht="12.75">
      <c r="AJ6138" s="2"/>
    </row>
    <row r="6139" ht="12.75">
      <c r="AJ6139" s="2"/>
    </row>
    <row r="6140" ht="12.75">
      <c r="AJ6140" s="2"/>
    </row>
    <row r="6141" ht="12.75">
      <c r="AJ6141" s="2"/>
    </row>
    <row r="6142" ht="12.75">
      <c r="AJ6142" s="2"/>
    </row>
    <row r="6143" ht="12.75">
      <c r="AJ6143" s="2"/>
    </row>
    <row r="6144" ht="12.75">
      <c r="AJ6144" s="2"/>
    </row>
    <row r="6145" ht="12.75">
      <c r="AJ6145" s="2"/>
    </row>
    <row r="6146" ht="12.75">
      <c r="AJ6146" s="2"/>
    </row>
    <row r="6147" ht="12.75">
      <c r="AJ6147" s="2"/>
    </row>
    <row r="6148" ht="12.75">
      <c r="AJ6148" s="2"/>
    </row>
    <row r="6149" ht="12.75">
      <c r="AJ6149" s="2"/>
    </row>
    <row r="6150" ht="12.75">
      <c r="AJ6150" s="2"/>
    </row>
    <row r="6151" ht="12.75">
      <c r="AJ6151" s="2"/>
    </row>
    <row r="6152" ht="12.75">
      <c r="AJ6152" s="2"/>
    </row>
    <row r="6153" ht="12.75">
      <c r="AJ6153" s="2"/>
    </row>
    <row r="6154" ht="12.75">
      <c r="AJ6154" s="2"/>
    </row>
    <row r="6155" ht="12.75">
      <c r="AJ6155" s="2"/>
    </row>
    <row r="6156" ht="12.75">
      <c r="AJ6156" s="2"/>
    </row>
    <row r="6157" ht="12.75">
      <c r="AJ6157" s="2"/>
    </row>
    <row r="6158" ht="12.75">
      <c r="AJ6158" s="2"/>
    </row>
    <row r="6159" ht="12.75">
      <c r="AJ6159" s="2"/>
    </row>
    <row r="6160" ht="12.75">
      <c r="AJ6160" s="2"/>
    </row>
    <row r="6161" ht="12.75">
      <c r="AJ6161" s="2"/>
    </row>
    <row r="6162" ht="12.75">
      <c r="AJ6162" s="2"/>
    </row>
    <row r="6163" ht="12.75">
      <c r="AJ6163" s="2"/>
    </row>
    <row r="6164" ht="12.75">
      <c r="AJ6164" s="2"/>
    </row>
    <row r="6165" ht="12.75">
      <c r="AJ6165" s="2"/>
    </row>
    <row r="6166" ht="12.75">
      <c r="AJ6166" s="2"/>
    </row>
    <row r="6167" ht="12.75">
      <c r="AJ6167" s="2"/>
    </row>
    <row r="6168" ht="12.75">
      <c r="AJ6168" s="2"/>
    </row>
    <row r="6169" ht="12.75">
      <c r="AJ6169" s="2"/>
    </row>
    <row r="6170" ht="12.75">
      <c r="AJ6170" s="2"/>
    </row>
    <row r="6171" ht="12.75">
      <c r="AJ6171" s="2"/>
    </row>
    <row r="6172" ht="12.75">
      <c r="AJ6172" s="2"/>
    </row>
    <row r="6173" ht="12.75">
      <c r="AJ6173" s="2"/>
    </row>
    <row r="6174" ht="12.75">
      <c r="AJ6174" s="2"/>
    </row>
    <row r="6175" ht="12.75">
      <c r="AJ6175" s="2"/>
    </row>
    <row r="6176" ht="12.75">
      <c r="AJ6176" s="2"/>
    </row>
    <row r="6177" ht="12.75">
      <c r="AJ6177" s="2"/>
    </row>
    <row r="6178" ht="12.75">
      <c r="AJ6178" s="2"/>
    </row>
    <row r="6179" ht="12.75">
      <c r="AJ6179" s="2"/>
    </row>
    <row r="6180" ht="12.75">
      <c r="AJ6180" s="2"/>
    </row>
    <row r="6181" ht="12.75">
      <c r="AJ6181" s="2"/>
    </row>
    <row r="6182" ht="12.75">
      <c r="AJ6182" s="2"/>
    </row>
    <row r="6183" ht="12.75">
      <c r="AJ6183" s="2"/>
    </row>
    <row r="6184" ht="12.75">
      <c r="AJ6184" s="2"/>
    </row>
    <row r="6185" ht="12.75">
      <c r="AJ6185" s="2"/>
    </row>
    <row r="6186" ht="12.75">
      <c r="AJ6186" s="2"/>
    </row>
    <row r="6187" ht="12.75">
      <c r="AJ6187" s="2"/>
    </row>
    <row r="6188" ht="12.75">
      <c r="AJ6188" s="2"/>
    </row>
    <row r="6189" ht="12.75">
      <c r="AJ6189" s="2"/>
    </row>
    <row r="6190" ht="12.75">
      <c r="AJ6190" s="2"/>
    </row>
    <row r="6191" ht="12.75">
      <c r="AJ6191" s="2"/>
    </row>
    <row r="6192" ht="12.75">
      <c r="AJ6192" s="2"/>
    </row>
    <row r="6193" ht="12.75">
      <c r="AJ6193" s="2"/>
    </row>
    <row r="6194" ht="12.75">
      <c r="AJ6194" s="2"/>
    </row>
    <row r="6195" ht="12.75">
      <c r="AJ6195" s="2"/>
    </row>
    <row r="6196" ht="12.75">
      <c r="AJ6196" s="2"/>
    </row>
    <row r="6197" ht="12.75">
      <c r="AJ6197" s="2"/>
    </row>
    <row r="6198" ht="12.75">
      <c r="AJ6198" s="2"/>
    </row>
    <row r="6199" ht="12.75">
      <c r="AJ6199" s="2"/>
    </row>
    <row r="6200" ht="12.75">
      <c r="AJ6200" s="2"/>
    </row>
    <row r="6201" ht="12.75">
      <c r="AJ6201" s="2"/>
    </row>
    <row r="6202" ht="12.75">
      <c r="AJ6202" s="2"/>
    </row>
    <row r="6203" ht="12.75">
      <c r="AJ6203" s="2"/>
    </row>
    <row r="6204" ht="12.75">
      <c r="AJ6204" s="2"/>
    </row>
    <row r="6205" ht="12.75">
      <c r="AJ6205" s="2"/>
    </row>
    <row r="6206" ht="12.75">
      <c r="AJ6206" s="2"/>
    </row>
    <row r="6207" ht="12.75">
      <c r="AJ6207" s="2"/>
    </row>
    <row r="6208" ht="12.75">
      <c r="AJ6208" s="2"/>
    </row>
    <row r="6209" ht="12.75">
      <c r="AJ6209" s="2"/>
    </row>
    <row r="6210" ht="12.75">
      <c r="AJ6210" s="2"/>
    </row>
    <row r="6211" ht="12.75">
      <c r="AJ6211" s="2"/>
    </row>
    <row r="6212" ht="12.75">
      <c r="AJ6212" s="2"/>
    </row>
    <row r="6213" ht="12.75">
      <c r="AJ6213" s="2"/>
    </row>
    <row r="6214" ht="12.75">
      <c r="AJ6214" s="2"/>
    </row>
    <row r="6215" ht="12.75">
      <c r="AJ6215" s="2"/>
    </row>
    <row r="6216" ht="12.75">
      <c r="AJ6216" s="2"/>
    </row>
    <row r="6217" ht="12.75">
      <c r="AJ6217" s="2"/>
    </row>
    <row r="6218" ht="12.75">
      <c r="AJ6218" s="2"/>
    </row>
    <row r="6219" ht="12.75">
      <c r="AJ6219" s="2"/>
    </row>
    <row r="6220" ht="12.75">
      <c r="AJ6220" s="2"/>
    </row>
    <row r="6221" ht="12.75">
      <c r="AJ6221" s="2"/>
    </row>
    <row r="6222" ht="12.75">
      <c r="AJ6222" s="2"/>
    </row>
    <row r="6223" ht="12.75">
      <c r="AJ6223" s="2"/>
    </row>
    <row r="6224" ht="12.75">
      <c r="AJ6224" s="2"/>
    </row>
    <row r="6225" ht="12.75">
      <c r="AJ6225" s="2"/>
    </row>
    <row r="6226" ht="12.75">
      <c r="AJ6226" s="2"/>
    </row>
    <row r="6227" ht="12.75">
      <c r="AJ6227" s="2"/>
    </row>
    <row r="6228" ht="12.75">
      <c r="AJ6228" s="2"/>
    </row>
    <row r="6229" ht="12.75">
      <c r="AJ6229" s="2"/>
    </row>
    <row r="6230" ht="12.75">
      <c r="AJ6230" s="2"/>
    </row>
    <row r="6231" ht="12.75">
      <c r="AJ6231" s="2"/>
    </row>
    <row r="6232" ht="12.75">
      <c r="AJ6232" s="2"/>
    </row>
    <row r="6233" ht="12.75">
      <c r="AJ6233" s="2"/>
    </row>
    <row r="6234" ht="12.75">
      <c r="AJ6234" s="2"/>
    </row>
    <row r="6235" ht="12.75">
      <c r="AJ6235" s="2"/>
    </row>
    <row r="6236" ht="12.75">
      <c r="AJ6236" s="2"/>
    </row>
    <row r="6237" ht="12.75">
      <c r="AJ6237" s="2"/>
    </row>
    <row r="6238" ht="12.75">
      <c r="AJ6238" s="2"/>
    </row>
    <row r="6239" ht="12.75">
      <c r="AJ6239" s="2"/>
    </row>
    <row r="6240" ht="12.75">
      <c r="AJ6240" s="2"/>
    </row>
    <row r="6241" ht="12.75">
      <c r="AJ6241" s="2"/>
    </row>
    <row r="6242" ht="12.75">
      <c r="AJ6242" s="2"/>
    </row>
    <row r="6243" ht="12.75">
      <c r="AJ6243" s="2"/>
    </row>
    <row r="6244" ht="12.75">
      <c r="AJ6244" s="2"/>
    </row>
    <row r="6245" ht="12.75">
      <c r="AJ6245" s="2"/>
    </row>
    <row r="6246" ht="12.75">
      <c r="AJ6246" s="2"/>
    </row>
    <row r="6247" ht="12.75">
      <c r="AJ6247" s="2"/>
    </row>
    <row r="6248" ht="12.75">
      <c r="AJ6248" s="2"/>
    </row>
    <row r="6249" ht="12.75">
      <c r="AJ6249" s="2"/>
    </row>
    <row r="6250" ht="12.75">
      <c r="AJ6250" s="2"/>
    </row>
    <row r="6251" ht="12.75">
      <c r="AJ6251" s="2"/>
    </row>
    <row r="6252" ht="12.75">
      <c r="AJ6252" s="2"/>
    </row>
    <row r="6253" ht="12.75">
      <c r="AJ6253" s="2"/>
    </row>
    <row r="6254" ht="12.75">
      <c r="AJ6254" s="2"/>
    </row>
    <row r="6255" ht="12.75">
      <c r="AJ6255" s="2"/>
    </row>
    <row r="6256" ht="12.75">
      <c r="AJ6256" s="2"/>
    </row>
    <row r="6257" ht="12.75">
      <c r="AJ6257" s="2"/>
    </row>
    <row r="6258" ht="12.75">
      <c r="AJ6258" s="2"/>
    </row>
    <row r="6259" ht="12.75">
      <c r="AJ6259" s="2"/>
    </row>
    <row r="6260" ht="12.75">
      <c r="AJ6260" s="2"/>
    </row>
    <row r="6261" ht="12.75">
      <c r="AJ6261" s="2"/>
    </row>
    <row r="6262" ht="12.75">
      <c r="AJ6262" s="2"/>
    </row>
    <row r="6263" ht="12.75">
      <c r="AJ6263" s="2"/>
    </row>
    <row r="6264" ht="12.75">
      <c r="AJ6264" s="2"/>
    </row>
    <row r="6265" ht="12.75">
      <c r="AJ6265" s="2"/>
    </row>
    <row r="6266" ht="12.75">
      <c r="AJ6266" s="2"/>
    </row>
    <row r="6267" ht="12.75">
      <c r="AJ6267" s="2"/>
    </row>
    <row r="6268" ht="12.75">
      <c r="AJ6268" s="2"/>
    </row>
    <row r="6269" ht="12.75">
      <c r="AJ6269" s="2"/>
    </row>
    <row r="6270" ht="12.75">
      <c r="AJ6270" s="2"/>
    </row>
    <row r="6271" ht="12.75">
      <c r="AJ6271" s="2"/>
    </row>
    <row r="6272" ht="12.75">
      <c r="AJ6272" s="2"/>
    </row>
    <row r="6273" ht="12.75">
      <c r="AJ6273" s="2"/>
    </row>
    <row r="6274" ht="12.75">
      <c r="AJ6274" s="2"/>
    </row>
    <row r="6275" ht="12.75">
      <c r="AJ6275" s="2"/>
    </row>
    <row r="6276" ht="12.75">
      <c r="AJ6276" s="2"/>
    </row>
    <row r="6277" ht="12.75">
      <c r="AJ6277" s="2"/>
    </row>
    <row r="6278" ht="12.75">
      <c r="AJ6278" s="2"/>
    </row>
    <row r="6279" ht="12.75">
      <c r="AJ6279" s="2"/>
    </row>
    <row r="6280" ht="12.75">
      <c r="AJ6280" s="2"/>
    </row>
    <row r="6281" ht="12.75">
      <c r="AJ6281" s="2"/>
    </row>
    <row r="6282" ht="12.75">
      <c r="AJ6282" s="2"/>
    </row>
    <row r="6283" ht="12.75">
      <c r="AJ6283" s="2"/>
    </row>
    <row r="6284" ht="12.75">
      <c r="AJ6284" s="2"/>
    </row>
    <row r="6285" ht="12.75">
      <c r="AJ6285" s="2"/>
    </row>
    <row r="6286" ht="12.75">
      <c r="AJ6286" s="2"/>
    </row>
    <row r="6287" ht="12.75">
      <c r="AJ6287" s="2"/>
    </row>
    <row r="6288" ht="12.75">
      <c r="AJ6288" s="2"/>
    </row>
    <row r="6289" ht="12.75">
      <c r="AJ6289" s="2"/>
    </row>
    <row r="6290" ht="12.75">
      <c r="AJ6290" s="2"/>
    </row>
    <row r="6291" ht="12.75">
      <c r="AJ6291" s="2"/>
    </row>
    <row r="6292" ht="12.75">
      <c r="AJ6292" s="2"/>
    </row>
    <row r="6293" ht="12.75">
      <c r="AJ6293" s="2"/>
    </row>
    <row r="6294" ht="12.75">
      <c r="AJ6294" s="2"/>
    </row>
    <row r="6295" ht="12.75">
      <c r="AJ6295" s="2"/>
    </row>
    <row r="6296" ht="12.75">
      <c r="AJ6296" s="2"/>
    </row>
    <row r="6297" ht="12.75">
      <c r="AJ6297" s="2"/>
    </row>
    <row r="6298" ht="12.75">
      <c r="AJ6298" s="2"/>
    </row>
    <row r="6299" ht="12.75">
      <c r="AJ6299" s="2"/>
    </row>
    <row r="6300" ht="12.75">
      <c r="AJ6300" s="2"/>
    </row>
    <row r="6301" ht="12.75">
      <c r="AJ6301" s="2"/>
    </row>
    <row r="6302" ht="12.75">
      <c r="AJ6302" s="2"/>
    </row>
    <row r="6303" ht="12.75">
      <c r="AJ6303" s="2"/>
    </row>
    <row r="6304" ht="12.75">
      <c r="AJ6304" s="2"/>
    </row>
    <row r="6305" ht="12.75">
      <c r="AJ6305" s="2"/>
    </row>
    <row r="6306" ht="12.75">
      <c r="AJ6306" s="2"/>
    </row>
    <row r="6307" ht="12.75">
      <c r="AJ6307" s="2"/>
    </row>
    <row r="6308" ht="12.75">
      <c r="AJ6308" s="2"/>
    </row>
    <row r="6309" ht="12.75">
      <c r="AJ6309" s="2"/>
    </row>
    <row r="6310" ht="12.75">
      <c r="AJ6310" s="2"/>
    </row>
    <row r="6311" ht="12.75">
      <c r="AJ6311" s="2"/>
    </row>
    <row r="6312" ht="12.75">
      <c r="AJ6312" s="2"/>
    </row>
    <row r="6313" ht="12.75">
      <c r="AJ6313" s="2"/>
    </row>
    <row r="6314" ht="12.75">
      <c r="AJ6314" s="2"/>
    </row>
    <row r="6315" ht="12.75">
      <c r="AJ6315" s="2"/>
    </row>
    <row r="6316" ht="12.75">
      <c r="AJ6316" s="2"/>
    </row>
    <row r="6317" ht="12.75">
      <c r="AJ6317" s="2"/>
    </row>
    <row r="6318" ht="12.75">
      <c r="AJ6318" s="2"/>
    </row>
    <row r="6319" ht="12.75">
      <c r="AJ6319" s="2"/>
    </row>
    <row r="6320" ht="12.75">
      <c r="AJ6320" s="2"/>
    </row>
    <row r="6321" ht="12.75">
      <c r="AJ6321" s="2"/>
    </row>
    <row r="6322" ht="12.75">
      <c r="AJ6322" s="2"/>
    </row>
    <row r="6323" ht="12.75">
      <c r="AJ6323" s="2"/>
    </row>
    <row r="6324" ht="12.75">
      <c r="AJ6324" s="2"/>
    </row>
    <row r="6325" ht="12.75">
      <c r="AJ6325" s="2"/>
    </row>
    <row r="6326" ht="12.75">
      <c r="AJ6326" s="2"/>
    </row>
    <row r="6327" ht="12.75">
      <c r="AJ6327" s="2"/>
    </row>
    <row r="6328" ht="12.75">
      <c r="AJ6328" s="2"/>
    </row>
    <row r="6329" ht="12.75">
      <c r="AJ6329" s="2"/>
    </row>
    <row r="6330" ht="12.75">
      <c r="AJ6330" s="2"/>
    </row>
    <row r="6331" ht="12.75">
      <c r="AJ6331" s="2"/>
    </row>
    <row r="6332" ht="12.75">
      <c r="AJ6332" s="2"/>
    </row>
    <row r="6333" ht="12.75">
      <c r="AJ6333" s="2"/>
    </row>
    <row r="6334" ht="12.75">
      <c r="AJ6334" s="2"/>
    </row>
    <row r="6335" ht="12.75">
      <c r="AJ6335" s="2"/>
    </row>
    <row r="6336" ht="12.75">
      <c r="AJ6336" s="2"/>
    </row>
    <row r="6337" ht="12.75">
      <c r="AJ6337" s="2"/>
    </row>
    <row r="6338" ht="12.75">
      <c r="AJ6338" s="2"/>
    </row>
    <row r="6339" ht="12.75">
      <c r="AJ6339" s="2"/>
    </row>
    <row r="6340" ht="12.75">
      <c r="AJ6340" s="2"/>
    </row>
    <row r="6341" ht="12.75">
      <c r="AJ6341" s="2"/>
    </row>
    <row r="6342" ht="12.75">
      <c r="AJ6342" s="2"/>
    </row>
    <row r="6343" ht="12.75">
      <c r="AJ6343" s="2"/>
    </row>
    <row r="6344" ht="12.75">
      <c r="AJ6344" s="2"/>
    </row>
    <row r="6345" ht="12.75">
      <c r="AJ6345" s="2"/>
    </row>
    <row r="6346" ht="12.75">
      <c r="AJ6346" s="2"/>
    </row>
    <row r="6347" ht="12.75">
      <c r="AJ6347" s="2"/>
    </row>
    <row r="6348" ht="12.75">
      <c r="AJ6348" s="2"/>
    </row>
    <row r="6349" ht="12.75">
      <c r="AJ6349" s="2"/>
    </row>
    <row r="6350" ht="12.75">
      <c r="AJ6350" s="2"/>
    </row>
    <row r="6351" ht="12.75">
      <c r="AJ6351" s="2"/>
    </row>
    <row r="6352" ht="12.75">
      <c r="AJ6352" s="2"/>
    </row>
    <row r="6353" ht="12.75">
      <c r="AJ6353" s="2"/>
    </row>
    <row r="6354" ht="12.75">
      <c r="AJ6354" s="2"/>
    </row>
    <row r="6355" ht="12.75">
      <c r="AJ6355" s="2"/>
    </row>
    <row r="6356" ht="12.75">
      <c r="AJ6356" s="2"/>
    </row>
    <row r="6357" ht="12.75">
      <c r="AJ6357" s="2"/>
    </row>
    <row r="6358" ht="12.75">
      <c r="AJ6358" s="2"/>
    </row>
    <row r="6359" ht="12.75">
      <c r="AJ6359" s="2"/>
    </row>
    <row r="6360" ht="12.75">
      <c r="AJ6360" s="2"/>
    </row>
    <row r="6361" ht="12.75">
      <c r="AJ6361" s="2"/>
    </row>
    <row r="6362" ht="12.75">
      <c r="AJ6362" s="2"/>
    </row>
    <row r="6363" ht="12.75">
      <c r="AJ6363" s="2"/>
    </row>
    <row r="6364" ht="12.75">
      <c r="AJ6364" s="2"/>
    </row>
    <row r="6365" ht="12.75">
      <c r="AJ6365" s="2"/>
    </row>
    <row r="6366" ht="12.75">
      <c r="AJ6366" s="2"/>
    </row>
    <row r="6367" ht="12.75">
      <c r="AJ6367" s="2"/>
    </row>
    <row r="6368" ht="12.75">
      <c r="AJ6368" s="2"/>
    </row>
    <row r="6369" ht="12.75">
      <c r="AJ6369" s="2"/>
    </row>
    <row r="6370" ht="12.75">
      <c r="AJ6370" s="2"/>
    </row>
    <row r="6371" ht="12.75">
      <c r="AJ6371" s="2"/>
    </row>
    <row r="6372" ht="12.75">
      <c r="AJ6372" s="2"/>
    </row>
    <row r="6373" ht="12.75">
      <c r="AJ6373" s="2"/>
    </row>
    <row r="6374" ht="12.75">
      <c r="AJ6374" s="2"/>
    </row>
    <row r="6375" ht="12.75">
      <c r="AJ6375" s="2"/>
    </row>
    <row r="6376" ht="12.75">
      <c r="AJ6376" s="2"/>
    </row>
    <row r="6377" ht="12.75">
      <c r="AJ6377" s="2"/>
    </row>
    <row r="6378" ht="12.75">
      <c r="AJ6378" s="2"/>
    </row>
    <row r="6379" ht="12.75">
      <c r="AJ6379" s="2"/>
    </row>
    <row r="6380" ht="12.75">
      <c r="AJ6380" s="2"/>
    </row>
    <row r="6381" ht="12.75">
      <c r="AJ6381" s="2"/>
    </row>
    <row r="6382" ht="12.75">
      <c r="AJ6382" s="2"/>
    </row>
    <row r="6383" ht="12.75">
      <c r="AJ6383" s="2"/>
    </row>
    <row r="6384" ht="12.75">
      <c r="AJ6384" s="2"/>
    </row>
    <row r="6385" ht="12.75">
      <c r="AJ6385" s="2"/>
    </row>
    <row r="6386" ht="12.75">
      <c r="AJ6386" s="2"/>
    </row>
    <row r="6387" ht="12.75">
      <c r="AJ6387" s="2"/>
    </row>
    <row r="6388" ht="12.75">
      <c r="AJ6388" s="2"/>
    </row>
    <row r="6389" ht="12.75">
      <c r="AJ6389" s="2"/>
    </row>
    <row r="6390" ht="12.75">
      <c r="AJ6390" s="2"/>
    </row>
    <row r="6391" ht="12.75">
      <c r="AJ6391" s="2"/>
    </row>
    <row r="6392" ht="12.75">
      <c r="AJ6392" s="2"/>
    </row>
    <row r="6393" ht="12.75">
      <c r="AJ6393" s="2"/>
    </row>
    <row r="6394" ht="12.75">
      <c r="AJ6394" s="2"/>
    </row>
    <row r="6395" ht="12.75">
      <c r="AJ6395" s="2"/>
    </row>
    <row r="6396" ht="12.75">
      <c r="AJ6396" s="2"/>
    </row>
    <row r="6397" ht="12.75">
      <c r="AJ6397" s="2"/>
    </row>
    <row r="6398" ht="12.75">
      <c r="AJ6398" s="2"/>
    </row>
    <row r="6399" ht="12.75">
      <c r="AJ6399" s="2"/>
    </row>
    <row r="6400" ht="12.75">
      <c r="AJ6400" s="2"/>
    </row>
    <row r="6401" ht="12.75">
      <c r="AJ6401" s="2"/>
    </row>
    <row r="6402" ht="12.75">
      <c r="AJ6402" s="2"/>
    </row>
    <row r="6403" ht="12.75">
      <c r="AJ6403" s="2"/>
    </row>
    <row r="6404" ht="12.75">
      <c r="AJ6404" s="2"/>
    </row>
    <row r="6405" ht="12.75">
      <c r="AJ6405" s="2"/>
    </row>
    <row r="6406" ht="12.75">
      <c r="AJ6406" s="2"/>
    </row>
    <row r="6407" ht="12.75">
      <c r="AJ6407" s="2"/>
    </row>
    <row r="6408" ht="12.75">
      <c r="AJ6408" s="2"/>
    </row>
    <row r="6409" ht="12.75">
      <c r="AJ6409" s="2"/>
    </row>
    <row r="6410" ht="12.75">
      <c r="AJ6410" s="2"/>
    </row>
    <row r="6411" ht="12.75">
      <c r="AJ6411" s="2"/>
    </row>
    <row r="6412" ht="12.75">
      <c r="AJ6412" s="2"/>
    </row>
    <row r="6413" ht="12.75">
      <c r="AJ6413" s="2"/>
    </row>
    <row r="6414" ht="12.75">
      <c r="AJ6414" s="2"/>
    </row>
    <row r="6415" ht="12.75">
      <c r="AJ6415" s="2"/>
    </row>
    <row r="6416" ht="12.75">
      <c r="AJ6416" s="2"/>
    </row>
    <row r="6417" ht="12.75">
      <c r="AJ6417" s="2"/>
    </row>
    <row r="6418" ht="12.75">
      <c r="AJ6418" s="2"/>
    </row>
    <row r="6419" ht="12.75">
      <c r="AJ6419" s="2"/>
    </row>
    <row r="6420" ht="12.75">
      <c r="AJ6420" s="2"/>
    </row>
    <row r="6421" ht="12.75">
      <c r="AJ6421" s="2"/>
    </row>
    <row r="6422" ht="12.75">
      <c r="AJ6422" s="2"/>
    </row>
    <row r="6423" ht="12.75">
      <c r="AJ6423" s="2"/>
    </row>
    <row r="6424" ht="12.75">
      <c r="AJ6424" s="2"/>
    </row>
    <row r="6425" ht="12.75">
      <c r="AJ6425" s="2"/>
    </row>
    <row r="6426" ht="12.75">
      <c r="AJ6426" s="2"/>
    </row>
    <row r="6427" ht="12.75">
      <c r="AJ6427" s="2"/>
    </row>
    <row r="6428" ht="12.75">
      <c r="AJ6428" s="2"/>
    </row>
    <row r="6429" ht="12.75">
      <c r="AJ6429" s="2"/>
    </row>
    <row r="6430" ht="12.75">
      <c r="AJ6430" s="2"/>
    </row>
    <row r="6431" ht="12.75">
      <c r="AJ6431" s="2"/>
    </row>
    <row r="6432" ht="12.75">
      <c r="AJ6432" s="2"/>
    </row>
    <row r="6433" ht="12.75">
      <c r="AJ6433" s="2"/>
    </row>
    <row r="6434" ht="12.75">
      <c r="AJ6434" s="2"/>
    </row>
    <row r="6435" ht="12.75">
      <c r="AJ6435" s="2"/>
    </row>
    <row r="6436" ht="12.75">
      <c r="AJ6436" s="2"/>
    </row>
    <row r="6437" ht="12.75">
      <c r="AJ6437" s="2"/>
    </row>
    <row r="6438" ht="12.75">
      <c r="AJ6438" s="2"/>
    </row>
    <row r="6439" ht="12.75">
      <c r="AJ6439" s="2"/>
    </row>
    <row r="6440" ht="12.75">
      <c r="AJ6440" s="2"/>
    </row>
    <row r="6441" ht="12.75">
      <c r="AJ6441" s="2"/>
    </row>
    <row r="6442" ht="12.75">
      <c r="AJ6442" s="2"/>
    </row>
    <row r="6443" ht="12.75">
      <c r="AJ6443" s="2"/>
    </row>
    <row r="6444" ht="12.75">
      <c r="AJ6444" s="2"/>
    </row>
    <row r="6445" ht="12.75">
      <c r="AJ6445" s="2"/>
    </row>
    <row r="6446" ht="12.75">
      <c r="AJ6446" s="2"/>
    </row>
    <row r="6447" ht="12.75">
      <c r="AJ6447" s="2"/>
    </row>
    <row r="6448" ht="12.75">
      <c r="AJ6448" s="2"/>
    </row>
    <row r="6449" ht="12.75">
      <c r="AJ6449" s="2"/>
    </row>
    <row r="6450" ht="12.75">
      <c r="AJ6450" s="2"/>
    </row>
    <row r="6451" ht="12.75">
      <c r="AJ6451" s="2"/>
    </row>
    <row r="6452" ht="12.75">
      <c r="AJ6452" s="2"/>
    </row>
    <row r="6453" ht="12.75">
      <c r="AJ6453" s="2"/>
    </row>
    <row r="6454" ht="12.75">
      <c r="AJ6454" s="2"/>
    </row>
    <row r="6455" ht="12.75">
      <c r="AJ6455" s="2"/>
    </row>
    <row r="6456" ht="12.75">
      <c r="AJ6456" s="2"/>
    </row>
    <row r="6457" ht="12.75">
      <c r="AJ6457" s="2"/>
    </row>
    <row r="6458" ht="12.75">
      <c r="AJ6458" s="2"/>
    </row>
    <row r="6459" ht="12.75">
      <c r="AJ6459" s="2"/>
    </row>
    <row r="6460" ht="12.75">
      <c r="AJ6460" s="2"/>
    </row>
    <row r="6461" ht="12.75">
      <c r="AJ6461" s="2"/>
    </row>
    <row r="6462" ht="12.75">
      <c r="AJ6462" s="2"/>
    </row>
    <row r="6463" ht="12.75">
      <c r="AJ6463" s="2"/>
    </row>
    <row r="6464" ht="12.75">
      <c r="AJ6464" s="2"/>
    </row>
    <row r="6465" ht="12.75">
      <c r="AJ6465" s="2"/>
    </row>
    <row r="6466" ht="12.75">
      <c r="AJ6466" s="2"/>
    </row>
    <row r="6467" ht="12.75">
      <c r="AJ6467" s="2"/>
    </row>
    <row r="6468" ht="12.75">
      <c r="AJ6468" s="2"/>
    </row>
    <row r="6469" ht="12.75">
      <c r="AJ6469" s="2"/>
    </row>
    <row r="6470" ht="12.75">
      <c r="AJ6470" s="2"/>
    </row>
    <row r="6471" ht="12.75">
      <c r="AJ6471" s="2"/>
    </row>
    <row r="6472" ht="12.75">
      <c r="AJ6472" s="2"/>
    </row>
    <row r="6473" ht="12.75">
      <c r="AJ6473" s="2"/>
    </row>
    <row r="6474" ht="12.75">
      <c r="AJ6474" s="2"/>
    </row>
    <row r="6475" ht="12.75">
      <c r="AJ6475" s="2"/>
    </row>
    <row r="6476" ht="12.75">
      <c r="AJ6476" s="2"/>
    </row>
    <row r="6477" ht="12.75">
      <c r="AJ6477" s="2"/>
    </row>
    <row r="6478" ht="12.75">
      <c r="AJ6478" s="2"/>
    </row>
    <row r="6479" ht="12.75">
      <c r="AJ6479" s="2"/>
    </row>
    <row r="6480" ht="12.75">
      <c r="AJ6480" s="2"/>
    </row>
    <row r="6481" ht="12.75">
      <c r="AJ6481" s="2"/>
    </row>
    <row r="6482" ht="12.75">
      <c r="AJ6482" s="2"/>
    </row>
    <row r="6483" ht="12.75">
      <c r="AJ6483" s="2"/>
    </row>
    <row r="6484" ht="12.75">
      <c r="AJ6484" s="2"/>
    </row>
    <row r="6485" ht="12.75">
      <c r="AJ6485" s="2"/>
    </row>
    <row r="6486" ht="12.75">
      <c r="AJ6486" s="2"/>
    </row>
    <row r="6487" ht="12.75">
      <c r="AJ6487" s="2"/>
    </row>
    <row r="6488" ht="12.75">
      <c r="AJ6488" s="2"/>
    </row>
    <row r="6489" ht="12.75">
      <c r="AJ6489" s="2"/>
    </row>
    <row r="6490" ht="12.75">
      <c r="AJ6490" s="2"/>
    </row>
    <row r="6491" ht="12.75">
      <c r="AJ6491" s="2"/>
    </row>
    <row r="6492" ht="12.75">
      <c r="AJ6492" s="2"/>
    </row>
    <row r="6493" ht="12.75">
      <c r="AJ6493" s="2"/>
    </row>
    <row r="6494" ht="12.75">
      <c r="AJ6494" s="2"/>
    </row>
    <row r="6495" ht="12.75">
      <c r="AJ6495" s="2"/>
    </row>
    <row r="6496" ht="12.75">
      <c r="AJ6496" s="2"/>
    </row>
    <row r="6497" ht="12.75">
      <c r="AJ6497" s="2"/>
    </row>
    <row r="6498" ht="12.75">
      <c r="AJ6498" s="2"/>
    </row>
    <row r="6499" ht="12.75">
      <c r="AJ6499" s="2"/>
    </row>
    <row r="6500" ht="12.75">
      <c r="AJ6500" s="2"/>
    </row>
    <row r="6501" ht="12.75">
      <c r="AJ6501" s="2"/>
    </row>
    <row r="6502" ht="12.75">
      <c r="AJ6502" s="2"/>
    </row>
    <row r="6503" ht="12.75">
      <c r="AJ6503" s="2"/>
    </row>
    <row r="6504" ht="12.75">
      <c r="AJ6504" s="2"/>
    </row>
    <row r="6505" ht="12.75">
      <c r="AJ6505" s="2"/>
    </row>
    <row r="6506" ht="12.75">
      <c r="AJ6506" s="2"/>
    </row>
    <row r="6507" ht="12.75">
      <c r="AJ6507" s="2"/>
    </row>
    <row r="6508" ht="12.75">
      <c r="AJ6508" s="2"/>
    </row>
    <row r="6509" ht="12.75">
      <c r="AJ6509" s="2"/>
    </row>
    <row r="6510" ht="12.75">
      <c r="AJ6510" s="2"/>
    </row>
    <row r="6511" ht="12.75">
      <c r="AJ6511" s="2"/>
    </row>
    <row r="6512" ht="12.75">
      <c r="AJ6512" s="2"/>
    </row>
    <row r="6513" ht="12.75">
      <c r="AJ6513" s="2"/>
    </row>
    <row r="6514" ht="12.75">
      <c r="AJ6514" s="2"/>
    </row>
    <row r="6515" ht="12.75">
      <c r="AJ6515" s="2"/>
    </row>
    <row r="6516" ht="12.75">
      <c r="AJ6516" s="2"/>
    </row>
    <row r="6517" ht="12.75">
      <c r="AJ6517" s="2"/>
    </row>
    <row r="6518" ht="12.75">
      <c r="AJ6518" s="2"/>
    </row>
    <row r="6519" ht="12.75">
      <c r="AJ6519" s="2"/>
    </row>
    <row r="6520" ht="12.75">
      <c r="AJ6520" s="2"/>
    </row>
    <row r="6521" ht="12.75">
      <c r="AJ6521" s="2"/>
    </row>
    <row r="6522" ht="12.75">
      <c r="AJ6522" s="2"/>
    </row>
    <row r="6523" ht="12.75">
      <c r="AJ6523" s="2"/>
    </row>
    <row r="6524" ht="12.75">
      <c r="AJ6524" s="2"/>
    </row>
    <row r="6525" ht="12.75">
      <c r="AJ6525" s="2"/>
    </row>
    <row r="6526" ht="12.75">
      <c r="AJ6526" s="2"/>
    </row>
    <row r="6527" ht="12.75">
      <c r="AJ6527" s="2"/>
    </row>
    <row r="6528" ht="12.75">
      <c r="AJ6528" s="2"/>
    </row>
    <row r="6529" ht="12.75">
      <c r="AJ6529" s="2"/>
    </row>
    <row r="6530" ht="12.75">
      <c r="AJ6530" s="2"/>
    </row>
    <row r="6531" ht="12.75">
      <c r="AJ6531" s="2"/>
    </row>
    <row r="6532" ht="12.75">
      <c r="AJ6532" s="2"/>
    </row>
    <row r="6533" ht="12.75">
      <c r="AJ6533" s="2"/>
    </row>
    <row r="6534" ht="12.75">
      <c r="AJ6534" s="2"/>
    </row>
    <row r="6535" ht="12.75">
      <c r="AJ6535" s="2"/>
    </row>
    <row r="6536" ht="12.75">
      <c r="AJ6536" s="2"/>
    </row>
    <row r="6537" ht="12.75">
      <c r="AJ6537" s="2"/>
    </row>
    <row r="6538" ht="12.75">
      <c r="AJ6538" s="2"/>
    </row>
    <row r="6539" ht="12.75">
      <c r="AJ6539" s="2"/>
    </row>
    <row r="6540" ht="12.75">
      <c r="AJ6540" s="2"/>
    </row>
    <row r="6541" ht="12.75">
      <c r="AJ6541" s="2"/>
    </row>
    <row r="6542" ht="12.75">
      <c r="AJ6542" s="2"/>
    </row>
    <row r="6543" ht="12.75">
      <c r="AJ6543" s="2"/>
    </row>
    <row r="6544" ht="12.75">
      <c r="AJ6544" s="2"/>
    </row>
    <row r="6545" ht="12.75">
      <c r="AJ6545" s="2"/>
    </row>
    <row r="6546" ht="12.75">
      <c r="AJ6546" s="2"/>
    </row>
    <row r="6547" ht="12.75">
      <c r="AJ6547" s="2"/>
    </row>
    <row r="6548" ht="12.75">
      <c r="AJ6548" s="2"/>
    </row>
    <row r="6549" ht="12.75">
      <c r="AJ6549" s="2"/>
    </row>
    <row r="6550" ht="12.75">
      <c r="AJ6550" s="2"/>
    </row>
    <row r="6551" ht="12.75">
      <c r="AJ6551" s="2"/>
    </row>
    <row r="6552" ht="12.75">
      <c r="AJ6552" s="2"/>
    </row>
    <row r="6553" ht="12.75">
      <c r="AJ6553" s="2"/>
    </row>
    <row r="6554" ht="12.75">
      <c r="AJ6554" s="2"/>
    </row>
    <row r="6555" ht="12.75">
      <c r="AJ6555" s="2"/>
    </row>
    <row r="6556" ht="12.75">
      <c r="AJ6556" s="2"/>
    </row>
    <row r="6557" ht="12.75">
      <c r="AJ6557" s="2"/>
    </row>
    <row r="6558" ht="12.75">
      <c r="AJ6558" s="2"/>
    </row>
    <row r="6559" ht="12.75">
      <c r="AJ6559" s="2"/>
    </row>
    <row r="6560" ht="12.75">
      <c r="AJ6560" s="2"/>
    </row>
    <row r="6561" ht="12.75">
      <c r="AJ6561" s="2"/>
    </row>
    <row r="6562" ht="12.75">
      <c r="AJ6562" s="2"/>
    </row>
    <row r="6563" ht="12.75">
      <c r="AJ6563" s="2"/>
    </row>
    <row r="6564" ht="12.75">
      <c r="AJ6564" s="2"/>
    </row>
    <row r="6565" ht="12.75">
      <c r="AJ6565" s="2"/>
    </row>
    <row r="6566" ht="12.75">
      <c r="AJ6566" s="2"/>
    </row>
    <row r="6567" ht="12.75">
      <c r="AJ6567" s="2"/>
    </row>
    <row r="6568" ht="12.75">
      <c r="AJ6568" s="2"/>
    </row>
    <row r="6569" ht="12.75">
      <c r="AJ6569" s="2"/>
    </row>
    <row r="6570" ht="12.75">
      <c r="AJ6570" s="2"/>
    </row>
    <row r="6571" ht="12.75">
      <c r="AJ6571" s="2"/>
    </row>
    <row r="6572" ht="12.75">
      <c r="AJ6572" s="2"/>
    </row>
    <row r="6573" ht="12.75">
      <c r="AJ6573" s="2"/>
    </row>
    <row r="6574" ht="12.75">
      <c r="AJ6574" s="2"/>
    </row>
    <row r="6575" ht="12.75">
      <c r="AJ6575" s="2"/>
    </row>
    <row r="6576" ht="12.75">
      <c r="AJ6576" s="2"/>
    </row>
    <row r="6577" ht="12.75">
      <c r="AJ6577" s="2"/>
    </row>
    <row r="6578" ht="12.75">
      <c r="AJ6578" s="2"/>
    </row>
    <row r="6579" ht="12.75">
      <c r="AJ6579" s="2"/>
    </row>
    <row r="6580" ht="12.75">
      <c r="AJ6580" s="2"/>
    </row>
    <row r="6581" ht="12.75">
      <c r="AJ6581" s="2"/>
    </row>
    <row r="6582" ht="12.75">
      <c r="AJ6582" s="2"/>
    </row>
    <row r="6583" ht="12.75">
      <c r="AJ6583" s="2"/>
    </row>
    <row r="6584" ht="12.75">
      <c r="AJ6584" s="2"/>
    </row>
    <row r="6585" ht="12.75">
      <c r="AJ6585" s="2"/>
    </row>
    <row r="6586" ht="12.75">
      <c r="AJ6586" s="2"/>
    </row>
    <row r="6587" ht="12.75">
      <c r="AJ6587" s="2"/>
    </row>
    <row r="6588" ht="12.75">
      <c r="AJ6588" s="2"/>
    </row>
    <row r="6589" ht="12.75">
      <c r="AJ6589" s="2"/>
    </row>
    <row r="6590" ht="12.75">
      <c r="AJ6590" s="2"/>
    </row>
    <row r="6591" ht="12.75">
      <c r="AJ6591" s="2"/>
    </row>
    <row r="6592" ht="12.75">
      <c r="AJ6592" s="2"/>
    </row>
    <row r="6593" ht="12.75">
      <c r="AJ6593" s="2"/>
    </row>
    <row r="6594" ht="12.75">
      <c r="AJ6594" s="2"/>
    </row>
    <row r="6595" ht="12.75">
      <c r="AJ6595" s="2"/>
    </row>
    <row r="6596" ht="12.75">
      <c r="AJ6596" s="2"/>
    </row>
    <row r="6597" ht="12.75">
      <c r="AJ6597" s="2"/>
    </row>
    <row r="6598" ht="12.75">
      <c r="AJ6598" s="2"/>
    </row>
    <row r="6599" ht="12.75">
      <c r="AJ6599" s="2"/>
    </row>
    <row r="6600" ht="12.75">
      <c r="AJ6600" s="2"/>
    </row>
    <row r="6601" ht="12.75">
      <c r="AJ6601" s="2"/>
    </row>
    <row r="6602" ht="12.75">
      <c r="AJ6602" s="2"/>
    </row>
    <row r="6603" ht="12.75">
      <c r="AJ6603" s="2"/>
    </row>
    <row r="6604" ht="12.75">
      <c r="AJ6604" s="2"/>
    </row>
    <row r="6605" ht="12.75">
      <c r="AJ6605" s="2"/>
    </row>
    <row r="6606" ht="12.75">
      <c r="AJ6606" s="2"/>
    </row>
    <row r="6607" ht="12.75">
      <c r="AJ6607" s="2"/>
    </row>
    <row r="6608" ht="12.75">
      <c r="AJ6608" s="2"/>
    </row>
    <row r="6609" ht="12.75">
      <c r="AJ6609" s="2"/>
    </row>
    <row r="6610" ht="12.75">
      <c r="AJ6610" s="2"/>
    </row>
    <row r="6611" ht="12.75">
      <c r="AJ6611" s="2"/>
    </row>
    <row r="6612" ht="12.75">
      <c r="AJ6612" s="2"/>
    </row>
    <row r="6613" ht="12.75">
      <c r="AJ6613" s="2"/>
    </row>
    <row r="6614" ht="12.75">
      <c r="AJ6614" s="2"/>
    </row>
    <row r="6615" ht="12.75">
      <c r="AJ6615" s="2"/>
    </row>
    <row r="6616" ht="12.75">
      <c r="AJ6616" s="2"/>
    </row>
    <row r="6617" ht="12.75">
      <c r="AJ6617" s="2"/>
    </row>
    <row r="6618" ht="12.75">
      <c r="AJ6618" s="2"/>
    </row>
    <row r="6619" ht="12.75">
      <c r="AJ6619" s="2"/>
    </row>
    <row r="6620" ht="12.75">
      <c r="AJ6620" s="2"/>
    </row>
    <row r="6621" ht="12.75">
      <c r="AJ6621" s="2"/>
    </row>
    <row r="6622" ht="12.75">
      <c r="AJ6622" s="2"/>
    </row>
    <row r="6623" ht="12.75">
      <c r="AJ6623" s="2"/>
    </row>
    <row r="6624" ht="12.75">
      <c r="AJ6624" s="2"/>
    </row>
    <row r="6625" ht="12.75">
      <c r="AJ6625" s="2"/>
    </row>
    <row r="6626" ht="12.75">
      <c r="AJ6626" s="2"/>
    </row>
    <row r="6627" ht="12.75">
      <c r="AJ6627" s="2"/>
    </row>
    <row r="6628" ht="12.75">
      <c r="AJ6628" s="2"/>
    </row>
    <row r="6629" ht="12.75">
      <c r="AJ6629" s="2"/>
    </row>
    <row r="6630" ht="12.75">
      <c r="AJ6630" s="2"/>
    </row>
    <row r="6631" ht="12.75">
      <c r="AJ6631" s="2"/>
    </row>
    <row r="6632" ht="12.75">
      <c r="AJ6632" s="2"/>
    </row>
    <row r="6633" ht="12.75">
      <c r="AJ6633" s="2"/>
    </row>
    <row r="6634" ht="12.75">
      <c r="AJ6634" s="2"/>
    </row>
    <row r="6635" ht="12.75">
      <c r="AJ6635" s="2"/>
    </row>
    <row r="6636" ht="12.75">
      <c r="AJ6636" s="2"/>
    </row>
    <row r="6637" ht="12.75">
      <c r="AJ6637" s="2"/>
    </row>
    <row r="6638" ht="12.75">
      <c r="AJ6638" s="2"/>
    </row>
    <row r="6639" ht="12.75">
      <c r="AJ6639" s="2"/>
    </row>
    <row r="6640" ht="12.75">
      <c r="AJ6640" s="2"/>
    </row>
    <row r="6641" ht="12.75">
      <c r="AJ6641" s="2"/>
    </row>
    <row r="6642" ht="12.75">
      <c r="AJ6642" s="2"/>
    </row>
    <row r="6643" ht="12.75">
      <c r="AJ6643" s="2"/>
    </row>
    <row r="6644" ht="12.75">
      <c r="AJ6644" s="2"/>
    </row>
    <row r="6645" ht="12.75">
      <c r="AJ6645" s="2"/>
    </row>
    <row r="6646" ht="12.75">
      <c r="AJ6646" s="2"/>
    </row>
    <row r="6647" ht="12.75">
      <c r="AJ6647" s="2"/>
    </row>
    <row r="6648" ht="12.75">
      <c r="AJ6648" s="2"/>
    </row>
    <row r="6649" ht="12.75">
      <c r="AJ6649" s="2"/>
    </row>
    <row r="6650" ht="12.75">
      <c r="AJ6650" s="2"/>
    </row>
    <row r="6651" ht="12.75">
      <c r="AJ6651" s="2"/>
    </row>
    <row r="6652" ht="12.75">
      <c r="AJ6652" s="2"/>
    </row>
    <row r="6653" ht="12.75">
      <c r="AJ6653" s="2"/>
    </row>
    <row r="6654" ht="12.75">
      <c r="AJ6654" s="2"/>
    </row>
    <row r="6655" ht="12.75">
      <c r="AJ6655" s="2"/>
    </row>
    <row r="6656" ht="12.75">
      <c r="AJ6656" s="2"/>
    </row>
    <row r="6657" ht="12.75">
      <c r="AJ6657" s="2"/>
    </row>
    <row r="6658" ht="12.75">
      <c r="AJ6658" s="2"/>
    </row>
    <row r="6659" ht="12.75">
      <c r="AJ6659" s="2"/>
    </row>
    <row r="6660" ht="12.75">
      <c r="AJ6660" s="2"/>
    </row>
    <row r="6661" ht="12.75">
      <c r="AJ6661" s="2"/>
    </row>
    <row r="6662" ht="12.75">
      <c r="AJ6662" s="2"/>
    </row>
    <row r="6663" ht="12.75">
      <c r="AJ6663" s="2"/>
    </row>
    <row r="6664" ht="12.75">
      <c r="AJ6664" s="2"/>
    </row>
    <row r="6665" ht="12.75">
      <c r="AJ6665" s="2"/>
    </row>
    <row r="6666" ht="12.75">
      <c r="AJ6666" s="2"/>
    </row>
    <row r="6667" ht="12.75">
      <c r="AJ6667" s="2"/>
    </row>
    <row r="6668" ht="12.75">
      <c r="AJ6668" s="2"/>
    </row>
    <row r="6669" ht="12.75">
      <c r="AJ6669" s="2"/>
    </row>
    <row r="6670" ht="12.75">
      <c r="AJ6670" s="2"/>
    </row>
    <row r="6671" ht="12.75">
      <c r="AJ6671" s="2"/>
    </row>
    <row r="6672" ht="12.75">
      <c r="AJ6672" s="2"/>
    </row>
    <row r="6673" ht="12.75">
      <c r="AJ6673" s="2"/>
    </row>
    <row r="6674" ht="12.75">
      <c r="AJ6674" s="2"/>
    </row>
    <row r="6675" ht="12.75">
      <c r="AJ6675" s="2"/>
    </row>
    <row r="6676" ht="12.75">
      <c r="AJ6676" s="2"/>
    </row>
    <row r="6677" ht="12.75">
      <c r="AJ6677" s="2"/>
    </row>
    <row r="6678" ht="12.75">
      <c r="AJ6678" s="2"/>
    </row>
    <row r="6679" ht="12.75">
      <c r="AJ6679" s="2"/>
    </row>
    <row r="6680" ht="12.75">
      <c r="AJ6680" s="2"/>
    </row>
    <row r="6681" ht="12.75">
      <c r="AJ6681" s="2"/>
    </row>
    <row r="6682" ht="12.75">
      <c r="AJ6682" s="2"/>
    </row>
    <row r="6683" ht="12.75">
      <c r="AJ6683" s="2"/>
    </row>
    <row r="6684" ht="12.75">
      <c r="AJ6684" s="2"/>
    </row>
    <row r="6685" ht="12.75">
      <c r="AJ6685" s="2"/>
    </row>
    <row r="6686" ht="12.75">
      <c r="AJ6686" s="2"/>
    </row>
    <row r="6687" ht="12.75">
      <c r="AJ6687" s="2"/>
    </row>
    <row r="6688" ht="12.75">
      <c r="AJ6688" s="2"/>
    </row>
    <row r="6689" ht="12.75">
      <c r="AJ6689" s="2"/>
    </row>
    <row r="6690" ht="12.75">
      <c r="AJ6690" s="2"/>
    </row>
    <row r="6691" ht="12.75">
      <c r="AJ6691" s="2"/>
    </row>
    <row r="6692" ht="12.75">
      <c r="AJ6692" s="2"/>
    </row>
    <row r="6693" ht="12.75">
      <c r="AJ6693" s="2"/>
    </row>
    <row r="6694" ht="12.75">
      <c r="AJ6694" s="2"/>
    </row>
    <row r="6695" ht="12.75">
      <c r="AJ6695" s="2"/>
    </row>
    <row r="6696" ht="12.75">
      <c r="AJ6696" s="2"/>
    </row>
    <row r="6697" ht="12.75">
      <c r="AJ6697" s="2"/>
    </row>
    <row r="6698" ht="12.75">
      <c r="AJ6698" s="2"/>
    </row>
    <row r="6699" ht="12.75">
      <c r="AJ6699" s="2"/>
    </row>
    <row r="6700" ht="12.75">
      <c r="AJ6700" s="2"/>
    </row>
    <row r="6701" ht="12.75">
      <c r="AJ6701" s="2"/>
    </row>
    <row r="6702" ht="12.75">
      <c r="AJ6702" s="2"/>
    </row>
    <row r="6703" ht="12.75">
      <c r="AJ6703" s="2"/>
    </row>
    <row r="6704" ht="12.75">
      <c r="AJ6704" s="2"/>
    </row>
    <row r="6705" ht="12.75">
      <c r="AJ6705" s="2"/>
    </row>
    <row r="6706" ht="12.75">
      <c r="AJ6706" s="2"/>
    </row>
    <row r="6707" ht="12.75">
      <c r="AJ6707" s="2"/>
    </row>
    <row r="6708" ht="12.75">
      <c r="AJ6708" s="2"/>
    </row>
    <row r="6709" ht="12.75">
      <c r="AJ6709" s="2"/>
    </row>
    <row r="6710" ht="12.75">
      <c r="AJ6710" s="2"/>
    </row>
    <row r="6711" ht="12.75">
      <c r="AJ6711" s="2"/>
    </row>
    <row r="6712" ht="12.75">
      <c r="AJ6712" s="2"/>
    </row>
    <row r="6713" ht="12.75">
      <c r="AJ6713" s="2"/>
    </row>
    <row r="6714" ht="12.75">
      <c r="AJ6714" s="2"/>
    </row>
    <row r="6715" ht="12.75">
      <c r="AJ6715" s="2"/>
    </row>
    <row r="6716" ht="12.75">
      <c r="AJ6716" s="2"/>
    </row>
    <row r="6717" ht="12.75">
      <c r="AJ6717" s="2"/>
    </row>
    <row r="6718" ht="12.75">
      <c r="AJ6718" s="2"/>
    </row>
    <row r="6719" ht="12.75">
      <c r="AJ6719" s="2"/>
    </row>
    <row r="6720" ht="12.75">
      <c r="AJ6720" s="2"/>
    </row>
    <row r="6721" ht="12.75">
      <c r="AJ6721" s="2"/>
    </row>
    <row r="6722" ht="12.75">
      <c r="AJ6722" s="2"/>
    </row>
    <row r="6723" ht="12.75">
      <c r="AJ6723" s="2"/>
    </row>
    <row r="6724" ht="12.75">
      <c r="AJ6724" s="2"/>
    </row>
    <row r="6725" ht="12.75">
      <c r="AJ6725" s="2"/>
    </row>
    <row r="6726" ht="12.75">
      <c r="AJ6726" s="2"/>
    </row>
    <row r="6727" ht="12.75">
      <c r="AJ6727" s="2"/>
    </row>
    <row r="6728" ht="12.75">
      <c r="AJ6728" s="2"/>
    </row>
    <row r="6729" ht="12.75">
      <c r="AJ6729" s="2"/>
    </row>
    <row r="6730" ht="12.75">
      <c r="AJ6730" s="2"/>
    </row>
    <row r="6731" ht="12.75">
      <c r="AJ6731" s="2"/>
    </row>
    <row r="6732" ht="12.75">
      <c r="AJ6732" s="2"/>
    </row>
    <row r="6733" ht="12.75">
      <c r="AJ6733" s="2"/>
    </row>
    <row r="6734" ht="12.75">
      <c r="AJ6734" s="2"/>
    </row>
    <row r="6735" ht="12.75">
      <c r="AJ6735" s="2"/>
    </row>
    <row r="6736" ht="12.75">
      <c r="AJ6736" s="2"/>
    </row>
    <row r="6737" ht="12.75">
      <c r="AJ6737" s="2"/>
    </row>
    <row r="6738" ht="12.75">
      <c r="AJ6738" s="2"/>
    </row>
    <row r="6739" ht="12.75">
      <c r="AJ6739" s="2"/>
    </row>
    <row r="6740" ht="12.75">
      <c r="AJ6740" s="2"/>
    </row>
    <row r="6741" ht="12.75">
      <c r="AJ6741" s="2"/>
    </row>
    <row r="6742" ht="12.75">
      <c r="AJ6742" s="2"/>
    </row>
    <row r="6743" ht="12.75">
      <c r="AJ6743" s="2"/>
    </row>
    <row r="6744" ht="12.75">
      <c r="AJ6744" s="2"/>
    </row>
    <row r="6745" ht="12.75">
      <c r="AJ6745" s="2"/>
    </row>
    <row r="6746" ht="12.75">
      <c r="AJ6746" s="2"/>
    </row>
    <row r="6747" ht="12.75">
      <c r="AJ6747" s="2"/>
    </row>
    <row r="6748" ht="12.75">
      <c r="AJ6748" s="2"/>
    </row>
    <row r="6749" ht="12.75">
      <c r="AJ6749" s="2"/>
    </row>
    <row r="6750" ht="12.75">
      <c r="AJ6750" s="2"/>
    </row>
    <row r="6751" ht="12.75">
      <c r="AJ6751" s="2"/>
    </row>
    <row r="6752" ht="12.75">
      <c r="AJ6752" s="2"/>
    </row>
    <row r="6753" ht="12.75">
      <c r="AJ6753" s="2"/>
    </row>
    <row r="6754" ht="12.75">
      <c r="AJ6754" s="2"/>
    </row>
    <row r="6755" ht="12.75">
      <c r="AJ6755" s="2"/>
    </row>
    <row r="6756" ht="12.75">
      <c r="AJ6756" s="2"/>
    </row>
    <row r="6757" ht="12.75">
      <c r="AJ6757" s="2"/>
    </row>
    <row r="6758" ht="12.75">
      <c r="AJ6758" s="2"/>
    </row>
    <row r="6759" ht="12.75">
      <c r="AJ6759" s="2"/>
    </row>
    <row r="6760" ht="12.75">
      <c r="AJ6760" s="2"/>
    </row>
    <row r="6761" ht="12.75">
      <c r="AJ6761" s="2"/>
    </row>
    <row r="6762" ht="12.75">
      <c r="AJ6762" s="2"/>
    </row>
    <row r="6763" ht="12.75">
      <c r="AJ6763" s="2"/>
    </row>
    <row r="6764" ht="12.75">
      <c r="AJ6764" s="2"/>
    </row>
    <row r="6765" ht="12.75">
      <c r="AJ6765" s="2"/>
    </row>
    <row r="6766" ht="12.75">
      <c r="AJ6766" s="2"/>
    </row>
    <row r="6767" ht="12.75">
      <c r="AJ6767" s="2"/>
    </row>
    <row r="6768" ht="12.75">
      <c r="AJ6768" s="2"/>
    </row>
    <row r="6769" ht="12.75">
      <c r="AJ6769" s="2"/>
    </row>
    <row r="6770" ht="12.75">
      <c r="AJ6770" s="2"/>
    </row>
    <row r="6771" ht="12.75">
      <c r="AJ6771" s="2"/>
    </row>
    <row r="6772" ht="12.75">
      <c r="AJ6772" s="2"/>
    </row>
    <row r="6773" ht="12.75">
      <c r="AJ6773" s="2"/>
    </row>
    <row r="6774" ht="12.75">
      <c r="AJ6774" s="2"/>
    </row>
    <row r="6775" ht="12.75">
      <c r="AJ6775" s="2"/>
    </row>
    <row r="6776" ht="12.75">
      <c r="AJ6776" s="2"/>
    </row>
    <row r="6777" ht="12.75">
      <c r="AJ6777" s="2"/>
    </row>
    <row r="6778" ht="12.75">
      <c r="AJ6778" s="2"/>
    </row>
    <row r="6779" ht="12.75">
      <c r="AJ6779" s="2"/>
    </row>
    <row r="6780" ht="12.75">
      <c r="AJ6780" s="2"/>
    </row>
    <row r="6781" ht="12.75">
      <c r="AJ6781" s="2"/>
    </row>
    <row r="6782" ht="12.75">
      <c r="AJ6782" s="2"/>
    </row>
    <row r="6783" ht="12.75">
      <c r="AJ6783" s="2"/>
    </row>
    <row r="6784" ht="12.75">
      <c r="AJ6784" s="2"/>
    </row>
    <row r="6785" ht="12.75">
      <c r="AJ6785" s="2"/>
    </row>
    <row r="6786" ht="12.75">
      <c r="AJ6786" s="2"/>
    </row>
    <row r="6787" ht="12.75">
      <c r="AJ6787" s="2"/>
    </row>
    <row r="6788" ht="12.75">
      <c r="AJ6788" s="2"/>
    </row>
    <row r="6789" ht="12.75">
      <c r="AJ6789" s="2"/>
    </row>
    <row r="6790" ht="12.75">
      <c r="AJ6790" s="2"/>
    </row>
    <row r="6791" ht="12.75">
      <c r="AJ6791" s="2"/>
    </row>
    <row r="6792" ht="12.75">
      <c r="AJ6792" s="2"/>
    </row>
    <row r="6793" ht="12.75">
      <c r="AJ6793" s="2"/>
    </row>
    <row r="6794" ht="12.75">
      <c r="AJ6794" s="2"/>
    </row>
    <row r="6795" ht="12.75">
      <c r="AJ6795" s="2"/>
    </row>
    <row r="6796" ht="12.75">
      <c r="AJ6796" s="2"/>
    </row>
    <row r="6797" ht="12.75">
      <c r="AJ6797" s="2"/>
    </row>
    <row r="6798" ht="12.75">
      <c r="AJ6798" s="2"/>
    </row>
    <row r="6799" ht="12.75">
      <c r="AJ6799" s="2"/>
    </row>
    <row r="6800" ht="12.75">
      <c r="AJ6800" s="2"/>
    </row>
    <row r="6801" ht="12.75">
      <c r="AJ6801" s="2"/>
    </row>
    <row r="6802" ht="12.75">
      <c r="AJ6802" s="2"/>
    </row>
    <row r="6803" ht="12.75">
      <c r="AJ6803" s="2"/>
    </row>
    <row r="6804" ht="12.75">
      <c r="AJ6804" s="2"/>
    </row>
    <row r="6805" ht="12.75">
      <c r="AJ6805" s="2"/>
    </row>
    <row r="6806" ht="12.75">
      <c r="AJ6806" s="2"/>
    </row>
    <row r="6807" ht="12.75">
      <c r="AJ6807" s="2"/>
    </row>
    <row r="6808" ht="12.75">
      <c r="AJ6808" s="2"/>
    </row>
    <row r="6809" ht="12.75">
      <c r="AJ6809" s="2"/>
    </row>
    <row r="6810" ht="12.75">
      <c r="AJ6810" s="2"/>
    </row>
    <row r="6811" ht="12.75">
      <c r="AJ6811" s="2"/>
    </row>
    <row r="6812" ht="12.75">
      <c r="AJ6812" s="2"/>
    </row>
    <row r="6813" ht="12.75">
      <c r="AJ6813" s="2"/>
    </row>
    <row r="6814" ht="12.75">
      <c r="AJ6814" s="2"/>
    </row>
    <row r="6815" ht="12.75">
      <c r="AJ6815" s="2"/>
    </row>
    <row r="6816" ht="12.75">
      <c r="AJ6816" s="2"/>
    </row>
    <row r="6817" ht="12.75">
      <c r="AJ6817" s="2"/>
    </row>
    <row r="6818" ht="12.75">
      <c r="AJ6818" s="2"/>
    </row>
    <row r="6819" ht="12.75">
      <c r="AJ6819" s="2"/>
    </row>
    <row r="6820" ht="12.75">
      <c r="AJ6820" s="2"/>
    </row>
    <row r="6821" ht="12.75">
      <c r="AJ6821" s="2"/>
    </row>
    <row r="6822" ht="12.75">
      <c r="AJ6822" s="2"/>
    </row>
    <row r="6823" ht="12.75">
      <c r="AJ6823" s="2"/>
    </row>
    <row r="6824" ht="12.75">
      <c r="AJ6824" s="2"/>
    </row>
    <row r="6825" ht="12.75">
      <c r="AJ6825" s="2"/>
    </row>
    <row r="6826" ht="12.75">
      <c r="AJ6826" s="2"/>
    </row>
    <row r="6827" ht="12.75">
      <c r="AJ6827" s="2"/>
    </row>
    <row r="6828" ht="12.75">
      <c r="AJ6828" s="2"/>
    </row>
    <row r="6829" ht="12.75">
      <c r="AJ6829" s="2"/>
    </row>
    <row r="6830" ht="12.75">
      <c r="AJ6830" s="2"/>
    </row>
    <row r="6831" ht="12.75">
      <c r="AJ6831" s="2"/>
    </row>
    <row r="6832" ht="12.75">
      <c r="AJ6832" s="2"/>
    </row>
    <row r="6833" ht="12.75">
      <c r="AJ6833" s="2"/>
    </row>
    <row r="6834" ht="12.75">
      <c r="AJ6834" s="2"/>
    </row>
    <row r="6835" ht="12.75">
      <c r="AJ6835" s="2"/>
    </row>
    <row r="6836" ht="12.75">
      <c r="AJ6836" s="2"/>
    </row>
    <row r="6837" ht="12.75">
      <c r="AJ6837" s="2"/>
    </row>
    <row r="6838" ht="12.75">
      <c r="AJ6838" s="2"/>
    </row>
    <row r="6839" ht="12.75">
      <c r="AJ6839" s="2"/>
    </row>
    <row r="6840" ht="12.75">
      <c r="AJ6840" s="2"/>
    </row>
    <row r="6841" ht="12.75">
      <c r="AJ6841" s="2"/>
    </row>
    <row r="6842" ht="12.75">
      <c r="AJ6842" s="2"/>
    </row>
    <row r="6843" ht="12.75">
      <c r="AJ6843" s="2"/>
    </row>
    <row r="6844" ht="12.75">
      <c r="AJ6844" s="2"/>
    </row>
    <row r="6845" ht="12.75">
      <c r="AJ6845" s="2"/>
    </row>
    <row r="6846" ht="12.75">
      <c r="AJ6846" s="2"/>
    </row>
    <row r="6847" ht="12.75">
      <c r="AJ6847" s="2"/>
    </row>
    <row r="6848" ht="12.75">
      <c r="AJ6848" s="2"/>
    </row>
    <row r="6849" ht="12.75">
      <c r="AJ6849" s="2"/>
    </row>
    <row r="6850" ht="12.75">
      <c r="AJ6850" s="2"/>
    </row>
    <row r="6851" ht="12.75">
      <c r="AJ6851" s="2"/>
    </row>
    <row r="6852" ht="12.75">
      <c r="AJ6852" s="2"/>
    </row>
    <row r="6853" ht="12.75">
      <c r="AJ6853" s="2"/>
    </row>
    <row r="6854" ht="12.75">
      <c r="AJ6854" s="2"/>
    </row>
    <row r="6855" ht="12.75">
      <c r="AJ6855" s="2"/>
    </row>
    <row r="6856" ht="12.75">
      <c r="AJ6856" s="2"/>
    </row>
    <row r="6857" ht="12.75">
      <c r="AJ6857" s="2"/>
    </row>
    <row r="6858" ht="12.75">
      <c r="AJ6858" s="2"/>
    </row>
    <row r="6859" ht="12.75">
      <c r="AJ6859" s="2"/>
    </row>
    <row r="6860" ht="12.75">
      <c r="AJ6860" s="2"/>
    </row>
    <row r="6861" ht="12.75">
      <c r="AJ6861" s="2"/>
    </row>
    <row r="6862" ht="12.75">
      <c r="AJ6862" s="2"/>
    </row>
    <row r="6863" ht="12.75">
      <c r="AJ6863" s="2"/>
    </row>
    <row r="6864" ht="12.75">
      <c r="AJ6864" s="2"/>
    </row>
    <row r="6865" ht="12.75">
      <c r="AJ6865" s="2"/>
    </row>
    <row r="6866" ht="12.75">
      <c r="AJ6866" s="2"/>
    </row>
    <row r="6867" ht="12.75">
      <c r="AJ6867" s="2"/>
    </row>
    <row r="6868" ht="12.75">
      <c r="AJ6868" s="2"/>
    </row>
    <row r="6869" ht="12.75">
      <c r="AJ6869" s="2"/>
    </row>
    <row r="6870" ht="12.75">
      <c r="AJ6870" s="2"/>
    </row>
    <row r="6871" ht="12.75">
      <c r="AJ6871" s="2"/>
    </row>
    <row r="6872" ht="12.75">
      <c r="AJ6872" s="2"/>
    </row>
    <row r="6873" ht="12.75">
      <c r="AJ6873" s="2"/>
    </row>
    <row r="6874" ht="12.75">
      <c r="AJ6874" s="2"/>
    </row>
    <row r="6875" ht="12.75">
      <c r="AJ6875" s="2"/>
    </row>
    <row r="6876" ht="12.75">
      <c r="AJ6876" s="2"/>
    </row>
    <row r="6877" ht="12.75">
      <c r="AJ6877" s="2"/>
    </row>
    <row r="6878" ht="12.75">
      <c r="AJ6878" s="2"/>
    </row>
    <row r="6879" ht="12.75">
      <c r="AJ6879" s="2"/>
    </row>
    <row r="6880" ht="12.75">
      <c r="AJ6880" s="2"/>
    </row>
    <row r="6881" ht="12.75">
      <c r="AJ6881" s="2"/>
    </row>
    <row r="6882" ht="12.75">
      <c r="AJ6882" s="2"/>
    </row>
    <row r="6883" ht="12.75">
      <c r="AJ6883" s="2"/>
    </row>
    <row r="6884" ht="12.75">
      <c r="AJ6884" s="2"/>
    </row>
    <row r="6885" ht="12.75">
      <c r="AJ6885" s="2"/>
    </row>
    <row r="6886" ht="12.75">
      <c r="AJ6886" s="2"/>
    </row>
    <row r="6887" ht="12.75">
      <c r="AJ6887" s="2"/>
    </row>
    <row r="6888" ht="12.75">
      <c r="AJ6888" s="2"/>
    </row>
    <row r="6889" ht="12.75">
      <c r="AJ6889" s="2"/>
    </row>
    <row r="6890" ht="12.75">
      <c r="AJ6890" s="2"/>
    </row>
    <row r="6891" ht="12.75">
      <c r="AJ6891" s="2"/>
    </row>
    <row r="6892" ht="12.75">
      <c r="AJ6892" s="2"/>
    </row>
    <row r="6893" ht="12.75">
      <c r="AJ6893" s="2"/>
    </row>
    <row r="6894" ht="12.75">
      <c r="AJ6894" s="2"/>
    </row>
    <row r="6895" ht="12.75">
      <c r="AJ6895" s="2"/>
    </row>
    <row r="6896" ht="12.75">
      <c r="AJ6896" s="2"/>
    </row>
    <row r="6897" ht="12.75">
      <c r="AJ6897" s="2"/>
    </row>
    <row r="6898" ht="12.75">
      <c r="AJ6898" s="2"/>
    </row>
    <row r="6899" ht="12.75">
      <c r="AJ6899" s="2"/>
    </row>
    <row r="6900" ht="12.75">
      <c r="AJ6900" s="2"/>
    </row>
    <row r="6901" ht="12.75">
      <c r="AJ6901" s="2"/>
    </row>
    <row r="6902" ht="12.75">
      <c r="AJ6902" s="2"/>
    </row>
    <row r="6903" ht="12.75">
      <c r="AJ6903" s="2"/>
    </row>
    <row r="6904" ht="12.75">
      <c r="AJ6904" s="2"/>
    </row>
    <row r="6905" ht="12.75">
      <c r="AJ6905" s="2"/>
    </row>
    <row r="6906" ht="12.75">
      <c r="AJ6906" s="2"/>
    </row>
    <row r="6907" ht="12.75">
      <c r="AJ6907" s="2"/>
    </row>
    <row r="6908" ht="12.75">
      <c r="AJ6908" s="2"/>
    </row>
    <row r="6909" ht="12.75">
      <c r="AJ6909" s="2"/>
    </row>
    <row r="6910" ht="12.75">
      <c r="AJ6910" s="2"/>
    </row>
    <row r="6911" ht="12.75">
      <c r="AJ6911" s="2"/>
    </row>
    <row r="6912" ht="12.75">
      <c r="AJ6912" s="2"/>
    </row>
    <row r="6913" ht="12.75">
      <c r="AJ6913" s="2"/>
    </row>
    <row r="6914" ht="12.75">
      <c r="AJ6914" s="2"/>
    </row>
    <row r="6915" ht="12.75">
      <c r="AJ6915" s="2"/>
    </row>
    <row r="6916" ht="12.75">
      <c r="AJ6916" s="2"/>
    </row>
    <row r="6917" ht="12.75">
      <c r="AJ6917" s="2"/>
    </row>
    <row r="6918" ht="12.75">
      <c r="AJ6918" s="2"/>
    </row>
    <row r="6919" ht="12.75">
      <c r="AJ6919" s="2"/>
    </row>
    <row r="6920" ht="12.75">
      <c r="AJ6920" s="2"/>
    </row>
    <row r="6921" ht="12.75">
      <c r="AJ6921" s="2"/>
    </row>
    <row r="6922" ht="12.75">
      <c r="AJ6922" s="2"/>
    </row>
    <row r="6923" ht="12.75">
      <c r="AJ6923" s="2"/>
    </row>
    <row r="6924" ht="12.75">
      <c r="AJ6924" s="2"/>
    </row>
    <row r="6925" ht="12.75">
      <c r="AJ6925" s="2"/>
    </row>
    <row r="6926" ht="12.75">
      <c r="AJ6926" s="2"/>
    </row>
    <row r="6927" ht="12.75">
      <c r="AJ6927" s="2"/>
    </row>
    <row r="6928" ht="12.75">
      <c r="AJ6928" s="2"/>
    </row>
    <row r="6929" ht="12.75">
      <c r="AJ6929" s="2"/>
    </row>
    <row r="6930" ht="12.75">
      <c r="AJ6930" s="2"/>
    </row>
    <row r="6931" ht="12.75">
      <c r="AJ6931" s="2"/>
    </row>
    <row r="6932" ht="12.75">
      <c r="AJ6932" s="2"/>
    </row>
    <row r="6933" ht="12.75">
      <c r="AJ6933" s="2"/>
    </row>
    <row r="6934" ht="12.75">
      <c r="AJ6934" s="2"/>
    </row>
    <row r="6935" ht="12.75">
      <c r="AJ6935" s="2"/>
    </row>
    <row r="6936" ht="12.75">
      <c r="AJ6936" s="2"/>
    </row>
    <row r="6937" ht="12.75">
      <c r="AJ6937" s="2"/>
    </row>
    <row r="6938" ht="12.75">
      <c r="AJ6938" s="2"/>
    </row>
    <row r="6939" ht="12.75">
      <c r="AJ6939" s="2"/>
    </row>
    <row r="6940" ht="12.75">
      <c r="AJ6940" s="2"/>
    </row>
    <row r="6941" ht="12.75">
      <c r="AJ6941" s="2"/>
    </row>
    <row r="6942" ht="12.75">
      <c r="AJ6942" s="2"/>
    </row>
    <row r="6943" ht="12.75">
      <c r="AJ6943" s="2"/>
    </row>
    <row r="6944" ht="12.75">
      <c r="AJ6944" s="2"/>
    </row>
    <row r="6945" ht="12.75">
      <c r="AJ6945" s="2"/>
    </row>
    <row r="6946" ht="12.75">
      <c r="AJ6946" s="2"/>
    </row>
    <row r="6947" ht="12.75">
      <c r="AJ6947" s="2"/>
    </row>
    <row r="6948" ht="12.75">
      <c r="AJ6948" s="2"/>
    </row>
    <row r="6949" ht="12.75">
      <c r="AJ6949" s="2"/>
    </row>
    <row r="6950" ht="12.75">
      <c r="AJ6950" s="2"/>
    </row>
    <row r="6951" ht="12.75">
      <c r="AJ6951" s="2"/>
    </row>
    <row r="6952" ht="12.75">
      <c r="AJ6952" s="2"/>
    </row>
    <row r="6953" ht="12.75">
      <c r="AJ6953" s="2"/>
    </row>
    <row r="6954" ht="12.75">
      <c r="AJ6954" s="2"/>
    </row>
    <row r="6955" ht="12.75">
      <c r="AJ6955" s="2"/>
    </row>
    <row r="6956" ht="12.75">
      <c r="AJ6956" s="2"/>
    </row>
    <row r="6957" ht="12.75">
      <c r="AJ6957" s="2"/>
    </row>
    <row r="6958" ht="12.75">
      <c r="AJ6958" s="2"/>
    </row>
    <row r="6959" ht="12.75">
      <c r="AJ6959" s="2"/>
    </row>
    <row r="6960" ht="12.75">
      <c r="AJ6960" s="2"/>
    </row>
    <row r="6961" ht="12.75">
      <c r="AJ6961" s="2"/>
    </row>
    <row r="6962" ht="12.75">
      <c r="AJ6962" s="2"/>
    </row>
    <row r="6963" ht="12.75">
      <c r="AJ6963" s="2"/>
    </row>
    <row r="6964" ht="12.75">
      <c r="AJ6964" s="2"/>
    </row>
    <row r="6965" ht="12.75">
      <c r="AJ6965" s="2"/>
    </row>
    <row r="6966" ht="12.75">
      <c r="AJ6966" s="2"/>
    </row>
    <row r="6967" ht="12.75">
      <c r="AJ6967" s="2"/>
    </row>
    <row r="6968" ht="12.75">
      <c r="AJ6968" s="2"/>
    </row>
    <row r="6969" ht="12.75">
      <c r="AJ6969" s="2"/>
    </row>
    <row r="6970" ht="12.75">
      <c r="AJ6970" s="2"/>
    </row>
    <row r="6971" ht="12.75">
      <c r="AJ6971" s="2"/>
    </row>
    <row r="6972" ht="12.75">
      <c r="AJ6972" s="2"/>
    </row>
    <row r="6973" ht="12.75">
      <c r="AJ6973" s="2"/>
    </row>
    <row r="6974" ht="12.75">
      <c r="AJ6974" s="2"/>
    </row>
    <row r="6975" ht="12.75">
      <c r="AJ6975" s="2"/>
    </row>
    <row r="6976" ht="12.75">
      <c r="AJ6976" s="2"/>
    </row>
    <row r="6977" ht="12.75">
      <c r="AJ6977" s="2"/>
    </row>
    <row r="6978" ht="12.75">
      <c r="AJ6978" s="2"/>
    </row>
    <row r="6979" ht="12.75">
      <c r="AJ6979" s="2"/>
    </row>
    <row r="6980" ht="12.75">
      <c r="AJ6980" s="2"/>
    </row>
    <row r="6981" ht="12.75">
      <c r="AJ6981" s="2"/>
    </row>
    <row r="6982" ht="12.75">
      <c r="AJ6982" s="2"/>
    </row>
    <row r="6983" ht="12.75">
      <c r="AJ6983" s="2"/>
    </row>
    <row r="6984" ht="12.75">
      <c r="AJ6984" s="2"/>
    </row>
    <row r="6985" ht="12.75">
      <c r="AJ6985" s="2"/>
    </row>
    <row r="6986" ht="12.75">
      <c r="AJ6986" s="2"/>
    </row>
    <row r="6987" ht="12.75">
      <c r="AJ6987" s="2"/>
    </row>
    <row r="6988" ht="12.75">
      <c r="AJ6988" s="2"/>
    </row>
    <row r="6989" ht="12.75">
      <c r="AJ6989" s="2"/>
    </row>
    <row r="6990" ht="12.75">
      <c r="AJ6990" s="2"/>
    </row>
    <row r="6991" ht="12.75">
      <c r="AJ6991" s="2"/>
    </row>
    <row r="6992" ht="12.75">
      <c r="AJ6992" s="2"/>
    </row>
    <row r="6993" ht="12.75">
      <c r="AJ6993" s="2"/>
    </row>
    <row r="6994" ht="12.75">
      <c r="AJ6994" s="2"/>
    </row>
    <row r="6995" ht="12.75">
      <c r="AJ6995" s="2"/>
    </row>
    <row r="6996" ht="12.75">
      <c r="AJ6996" s="2"/>
    </row>
    <row r="6997" ht="12.75">
      <c r="AJ6997" s="2"/>
    </row>
    <row r="6998" ht="12.75">
      <c r="AJ6998" s="2"/>
    </row>
    <row r="6999" ht="12.75">
      <c r="AJ6999" s="2"/>
    </row>
    <row r="7000" ht="12.75">
      <c r="AJ7000" s="2"/>
    </row>
    <row r="7001" ht="12.75">
      <c r="AJ7001" s="2"/>
    </row>
    <row r="7002" ht="12.75">
      <c r="AJ7002" s="2"/>
    </row>
    <row r="7003" ht="12.75">
      <c r="AJ7003" s="2"/>
    </row>
    <row r="7004" ht="12.75">
      <c r="AJ7004" s="2"/>
    </row>
    <row r="7005" ht="12.75">
      <c r="AJ7005" s="2"/>
    </row>
    <row r="7006" ht="12.75">
      <c r="AJ7006" s="2"/>
    </row>
    <row r="7007" ht="12.75">
      <c r="AJ7007" s="2"/>
    </row>
    <row r="7008" ht="12.75">
      <c r="AJ7008" s="2"/>
    </row>
    <row r="7009" ht="12.75">
      <c r="AJ7009" s="2"/>
    </row>
    <row r="7010" ht="12.75">
      <c r="AJ7010" s="2"/>
    </row>
    <row r="7011" ht="12.75">
      <c r="AJ7011" s="2"/>
    </row>
    <row r="7012" ht="12.75">
      <c r="AJ7012" s="2"/>
    </row>
    <row r="7013" ht="12.75">
      <c r="AJ7013" s="2"/>
    </row>
    <row r="7014" ht="12.75">
      <c r="AJ7014" s="2"/>
    </row>
    <row r="7015" ht="12.75">
      <c r="AJ7015" s="2"/>
    </row>
    <row r="7016" ht="12.75">
      <c r="AJ7016" s="2"/>
    </row>
    <row r="7017" ht="12.75">
      <c r="AJ7017" s="2"/>
    </row>
    <row r="7018" ht="12.75">
      <c r="AJ7018" s="2"/>
    </row>
    <row r="7019" ht="12.75">
      <c r="AJ7019" s="2"/>
    </row>
    <row r="7020" ht="12.75">
      <c r="AJ7020" s="2"/>
    </row>
    <row r="7021" ht="12.75">
      <c r="AJ7021" s="2"/>
    </row>
    <row r="7022" ht="12.75">
      <c r="AJ7022" s="2"/>
    </row>
    <row r="7023" ht="12.75">
      <c r="AJ7023" s="2"/>
    </row>
    <row r="7024" ht="12.75">
      <c r="AJ7024" s="2"/>
    </row>
    <row r="7025" ht="12.75">
      <c r="AJ7025" s="2"/>
    </row>
    <row r="7026" ht="12.75">
      <c r="AJ7026" s="2"/>
    </row>
    <row r="7027" ht="12.75">
      <c r="AJ7027" s="2"/>
    </row>
    <row r="7028" ht="12.75">
      <c r="AJ7028" s="2"/>
    </row>
    <row r="7029" ht="12.75">
      <c r="AJ7029" s="2"/>
    </row>
    <row r="7030" ht="12.75">
      <c r="AJ7030" s="2"/>
    </row>
    <row r="7031" ht="12.75">
      <c r="AJ7031" s="2"/>
    </row>
    <row r="7032" ht="12.75">
      <c r="AJ7032" s="2"/>
    </row>
    <row r="7033" ht="12.75">
      <c r="AJ7033" s="2"/>
    </row>
    <row r="7034" ht="12.75">
      <c r="AJ7034" s="2"/>
    </row>
    <row r="7035" ht="12.75">
      <c r="AJ7035" s="2"/>
    </row>
    <row r="7036" ht="12.75">
      <c r="AJ7036" s="2"/>
    </row>
    <row r="7037" ht="12.75">
      <c r="AJ7037" s="2"/>
    </row>
    <row r="7038" ht="12.75">
      <c r="AJ7038" s="2"/>
    </row>
    <row r="7039" ht="12.75">
      <c r="AJ7039" s="2"/>
    </row>
    <row r="7040" ht="12.75">
      <c r="AJ7040" s="2"/>
    </row>
    <row r="7041" ht="12.75">
      <c r="AJ7041" s="2"/>
    </row>
    <row r="7042" ht="12.75">
      <c r="AJ7042" s="2"/>
    </row>
    <row r="7043" ht="12.75">
      <c r="AJ7043" s="2"/>
    </row>
    <row r="7044" ht="12.75">
      <c r="AJ7044" s="2"/>
    </row>
    <row r="7045" ht="12.75">
      <c r="AJ7045" s="2"/>
    </row>
    <row r="7046" ht="12.75">
      <c r="AJ7046" s="2"/>
    </row>
    <row r="7047" ht="12.75">
      <c r="AJ7047" s="2"/>
    </row>
    <row r="7048" ht="12.75">
      <c r="AJ7048" s="2"/>
    </row>
    <row r="7049" ht="12.75">
      <c r="AJ7049" s="2"/>
    </row>
    <row r="7050" ht="12.75">
      <c r="AJ7050" s="2"/>
    </row>
    <row r="7051" ht="12.75">
      <c r="AJ7051" s="2"/>
    </row>
    <row r="7052" ht="12.75">
      <c r="AJ7052" s="2"/>
    </row>
    <row r="7053" ht="12.75">
      <c r="AJ7053" s="2"/>
    </row>
    <row r="7054" ht="12.75">
      <c r="AJ7054" s="2"/>
    </row>
    <row r="7055" ht="12.75">
      <c r="AJ7055" s="2"/>
    </row>
    <row r="7056" ht="12.75">
      <c r="AJ7056" s="2"/>
    </row>
    <row r="7057" ht="12.75">
      <c r="AJ7057" s="2"/>
    </row>
    <row r="7058" ht="12.75">
      <c r="AJ7058" s="2"/>
    </row>
    <row r="7059" ht="12.75">
      <c r="AJ7059" s="2"/>
    </row>
    <row r="7060" ht="12.75">
      <c r="AJ7060" s="2"/>
    </row>
    <row r="7061" ht="12.75">
      <c r="AJ7061" s="2"/>
    </row>
    <row r="7062" ht="12.75">
      <c r="AJ7062" s="2"/>
    </row>
    <row r="7063" ht="12.75">
      <c r="AJ7063" s="2"/>
    </row>
    <row r="7064" ht="12.75">
      <c r="AJ7064" s="2"/>
    </row>
    <row r="7065" ht="12.75">
      <c r="AJ7065" s="2"/>
    </row>
    <row r="7066" ht="12.75">
      <c r="AJ7066" s="2"/>
    </row>
    <row r="7067" ht="12.75">
      <c r="AJ7067" s="2"/>
    </row>
    <row r="7068" ht="12.75">
      <c r="AJ7068" s="2"/>
    </row>
    <row r="7069" ht="12.75">
      <c r="AJ7069" s="2"/>
    </row>
    <row r="7070" ht="12.75">
      <c r="AJ7070" s="2"/>
    </row>
    <row r="7071" ht="12.75">
      <c r="AJ7071" s="2"/>
    </row>
    <row r="7072" ht="12.75">
      <c r="AJ7072" s="2"/>
    </row>
    <row r="7073" ht="12.75">
      <c r="AJ7073" s="2"/>
    </row>
    <row r="7074" ht="12.75">
      <c r="AJ7074" s="2"/>
    </row>
    <row r="7075" ht="12.75">
      <c r="AJ7075" s="2"/>
    </row>
    <row r="7076" ht="12.75">
      <c r="AJ7076" s="2"/>
    </row>
    <row r="7077" ht="12.75">
      <c r="AJ7077" s="2"/>
    </row>
    <row r="7078" ht="12.75">
      <c r="AJ7078" s="2"/>
    </row>
    <row r="7079" ht="12.75">
      <c r="AJ7079" s="2"/>
    </row>
    <row r="7080" ht="12.75">
      <c r="AJ7080" s="2"/>
    </row>
    <row r="7081" ht="12.75">
      <c r="AJ7081" s="2"/>
    </row>
    <row r="7082" ht="12.75">
      <c r="AJ7082" s="2"/>
    </row>
    <row r="7083" ht="12.75">
      <c r="AJ7083" s="2"/>
    </row>
    <row r="7084" ht="12.75">
      <c r="AJ7084" s="2"/>
    </row>
    <row r="7085" ht="12.75">
      <c r="AJ7085" s="2"/>
    </row>
    <row r="7086" ht="12.75">
      <c r="AJ7086" s="2"/>
    </row>
    <row r="7087" ht="12.75">
      <c r="AJ7087" s="2"/>
    </row>
    <row r="7088" ht="12.75">
      <c r="AJ7088" s="2"/>
    </row>
    <row r="7089" ht="12.75">
      <c r="AJ7089" s="2"/>
    </row>
    <row r="7090" ht="12.75">
      <c r="AJ7090" s="2"/>
    </row>
    <row r="7091" ht="12.75">
      <c r="AJ7091" s="2"/>
    </row>
    <row r="7092" ht="12.75">
      <c r="AJ7092" s="2"/>
    </row>
    <row r="7093" ht="12.75">
      <c r="AJ7093" s="2"/>
    </row>
    <row r="7094" ht="12.75">
      <c r="AJ7094" s="2"/>
    </row>
    <row r="7095" ht="12.75">
      <c r="AJ7095" s="2"/>
    </row>
    <row r="7096" ht="12.75">
      <c r="AJ7096" s="2"/>
    </row>
    <row r="7097" ht="12.75">
      <c r="AJ7097" s="2"/>
    </row>
    <row r="7098" ht="12.75">
      <c r="AJ7098" s="2"/>
    </row>
    <row r="7099" ht="12.75">
      <c r="AJ7099" s="2"/>
    </row>
    <row r="7100" ht="12.75">
      <c r="AJ7100" s="2"/>
    </row>
    <row r="7101" ht="12.75">
      <c r="AJ7101" s="2"/>
    </row>
    <row r="7102" ht="12.75">
      <c r="AJ7102" s="2"/>
    </row>
    <row r="7103" ht="12.75">
      <c r="AJ7103" s="2"/>
    </row>
    <row r="7104" ht="12.75">
      <c r="AJ7104" s="2"/>
    </row>
    <row r="7105" ht="12.75">
      <c r="AJ7105" s="2"/>
    </row>
    <row r="7106" ht="12.75">
      <c r="AJ7106" s="2"/>
    </row>
    <row r="7107" ht="12.75">
      <c r="AJ7107" s="2"/>
    </row>
    <row r="7108" ht="12.75">
      <c r="AJ7108" s="2"/>
    </row>
    <row r="7109" ht="12.75">
      <c r="AJ7109" s="2"/>
    </row>
    <row r="7110" ht="12.75">
      <c r="AJ7110" s="2"/>
    </row>
    <row r="7111" ht="12.75">
      <c r="AJ7111" s="2"/>
    </row>
    <row r="7112" ht="12.75">
      <c r="AJ7112" s="2"/>
    </row>
    <row r="7113" ht="12.75">
      <c r="AJ7113" s="2"/>
    </row>
    <row r="7114" ht="12.75">
      <c r="AJ7114" s="2"/>
    </row>
    <row r="7115" ht="12.75">
      <c r="AJ7115" s="2"/>
    </row>
    <row r="7116" ht="12.75">
      <c r="AJ7116" s="2"/>
    </row>
    <row r="7117" ht="12.75">
      <c r="AJ7117" s="2"/>
    </row>
    <row r="7118" ht="12.75">
      <c r="AJ7118" s="2"/>
    </row>
    <row r="7119" ht="12.75">
      <c r="AJ7119" s="2"/>
    </row>
    <row r="7120" ht="12.75">
      <c r="AJ7120" s="2"/>
    </row>
    <row r="7121" ht="12.75">
      <c r="AJ7121" s="2"/>
    </row>
    <row r="7122" ht="12.75">
      <c r="AJ7122" s="2"/>
    </row>
    <row r="7123" ht="12.75">
      <c r="AJ7123" s="2"/>
    </row>
    <row r="7124" ht="12.75">
      <c r="AJ7124" s="2"/>
    </row>
    <row r="7125" ht="12.75">
      <c r="AJ7125" s="2"/>
    </row>
    <row r="7126" ht="12.75">
      <c r="AJ7126" s="2"/>
    </row>
    <row r="7127" ht="12.75">
      <c r="AJ7127" s="2"/>
    </row>
    <row r="7128" ht="12.75">
      <c r="AJ7128" s="2"/>
    </row>
    <row r="7129" ht="12.75">
      <c r="AJ7129" s="2"/>
    </row>
    <row r="7130" ht="12.75">
      <c r="AJ7130" s="2"/>
    </row>
    <row r="7131" ht="12.75">
      <c r="AJ7131" s="2"/>
    </row>
    <row r="7132" ht="12.75">
      <c r="AJ7132" s="2"/>
    </row>
    <row r="7133" ht="12.75">
      <c r="AJ7133" s="2"/>
    </row>
    <row r="7134" ht="12.75">
      <c r="AJ7134" s="2"/>
    </row>
    <row r="7135" ht="12.75">
      <c r="AJ7135" s="2"/>
    </row>
    <row r="7136" ht="12.75">
      <c r="AJ7136" s="2"/>
    </row>
    <row r="7137" ht="12.75">
      <c r="AJ7137" s="2"/>
    </row>
    <row r="7138" ht="12.75">
      <c r="AJ7138" s="2"/>
    </row>
    <row r="7139" ht="12.75">
      <c r="AJ7139" s="2"/>
    </row>
    <row r="7140" ht="12.75">
      <c r="AJ7140" s="2"/>
    </row>
    <row r="7141" ht="12.75">
      <c r="AJ7141" s="2"/>
    </row>
    <row r="7142" ht="12.75">
      <c r="AJ7142" s="2"/>
    </row>
    <row r="7143" ht="12.75">
      <c r="AJ7143" s="2"/>
    </row>
    <row r="7144" ht="12.75">
      <c r="AJ7144" s="2"/>
    </row>
    <row r="7145" ht="12.75">
      <c r="AJ7145" s="2"/>
    </row>
    <row r="7146" ht="12.75">
      <c r="AJ7146" s="2"/>
    </row>
    <row r="7147" ht="12.75">
      <c r="AJ7147" s="2"/>
    </row>
    <row r="7148" ht="12.75">
      <c r="AJ7148" s="2"/>
    </row>
    <row r="7149" ht="12.75">
      <c r="AJ7149" s="2"/>
    </row>
    <row r="7150" ht="12.75">
      <c r="AJ7150" s="2"/>
    </row>
    <row r="7151" ht="12.75">
      <c r="AJ7151" s="2"/>
    </row>
    <row r="7152" ht="12.75">
      <c r="AJ7152" s="2"/>
    </row>
    <row r="7153" ht="12.75">
      <c r="AJ7153" s="2"/>
    </row>
    <row r="7154" ht="12.75">
      <c r="AJ7154" s="2"/>
    </row>
    <row r="7155" ht="12.75">
      <c r="AJ7155" s="2"/>
    </row>
    <row r="7156" ht="12.75">
      <c r="AJ7156" s="2"/>
    </row>
    <row r="7157" ht="12.75">
      <c r="AJ7157" s="2"/>
    </row>
    <row r="7158" ht="12.75">
      <c r="AJ7158" s="2"/>
    </row>
    <row r="7159" ht="12.75">
      <c r="AJ7159" s="2"/>
    </row>
    <row r="7160" ht="12.75">
      <c r="AJ7160" s="2"/>
    </row>
    <row r="7161" ht="12.75">
      <c r="AJ7161" s="2"/>
    </row>
    <row r="7162" ht="12.75">
      <c r="AJ7162" s="2"/>
    </row>
    <row r="7163" ht="12.75">
      <c r="AJ7163" s="2"/>
    </row>
    <row r="7164" ht="12.75">
      <c r="AJ7164" s="2"/>
    </row>
    <row r="7165" ht="12.75">
      <c r="AJ7165" s="2"/>
    </row>
    <row r="7166" ht="12.75">
      <c r="AJ7166" s="2"/>
    </row>
    <row r="7167" ht="12.75">
      <c r="AJ7167" s="2"/>
    </row>
    <row r="7168" ht="12.75">
      <c r="AJ7168" s="2"/>
    </row>
    <row r="7169" ht="12.75">
      <c r="AJ7169" s="2"/>
    </row>
    <row r="7170" ht="12.75">
      <c r="AJ7170" s="2"/>
    </row>
    <row r="7171" ht="12.75">
      <c r="AJ7171" s="2"/>
    </row>
    <row r="7172" ht="12.75">
      <c r="AJ7172" s="2"/>
    </row>
    <row r="7173" ht="12.75">
      <c r="AJ7173" s="2"/>
    </row>
    <row r="7174" ht="12.75">
      <c r="AJ7174" s="2"/>
    </row>
    <row r="7175" ht="12.75">
      <c r="AJ7175" s="2"/>
    </row>
    <row r="7176" ht="12.75">
      <c r="AJ7176" s="2"/>
    </row>
    <row r="7177" ht="12.75">
      <c r="AJ7177" s="2"/>
    </row>
    <row r="7178" ht="12.75">
      <c r="AJ7178" s="2"/>
    </row>
    <row r="7179" ht="12.75">
      <c r="AJ7179" s="2"/>
    </row>
    <row r="7180" ht="12.75">
      <c r="AJ7180" s="2"/>
    </row>
    <row r="7181" ht="12.75">
      <c r="AJ7181" s="2"/>
    </row>
    <row r="7182" ht="12.75">
      <c r="AJ7182" s="2"/>
    </row>
    <row r="7183" ht="12.75">
      <c r="AJ7183" s="2"/>
    </row>
    <row r="7184" ht="12.75">
      <c r="AJ7184" s="2"/>
    </row>
    <row r="7185" ht="12.75">
      <c r="AJ7185" s="2"/>
    </row>
    <row r="7186" ht="12.75">
      <c r="AJ7186" s="2"/>
    </row>
    <row r="7187" ht="12.75">
      <c r="AJ7187" s="2"/>
    </row>
    <row r="7188" ht="12.75">
      <c r="AJ7188" s="2"/>
    </row>
    <row r="7189" ht="12.75">
      <c r="AJ7189" s="2"/>
    </row>
    <row r="7190" ht="12.75">
      <c r="AJ7190" s="2"/>
    </row>
    <row r="7191" ht="12.75">
      <c r="AJ7191" s="2"/>
    </row>
    <row r="7192" ht="12.75">
      <c r="AJ7192" s="2"/>
    </row>
    <row r="7193" ht="12.75">
      <c r="AJ7193" s="2"/>
    </row>
    <row r="7194" ht="12.75">
      <c r="AJ7194" s="2"/>
    </row>
    <row r="7195" ht="12.75">
      <c r="AJ7195" s="2"/>
    </row>
    <row r="7196" ht="12.75">
      <c r="AJ7196" s="2"/>
    </row>
    <row r="7197" ht="12.75">
      <c r="AJ7197" s="2"/>
    </row>
    <row r="7198" ht="12.75">
      <c r="AJ7198" s="2"/>
    </row>
    <row r="7199" ht="12.75">
      <c r="AJ7199" s="2"/>
    </row>
    <row r="7200" ht="12.75">
      <c r="AJ7200" s="2"/>
    </row>
    <row r="7201" ht="12.75">
      <c r="AJ7201" s="2"/>
    </row>
    <row r="7202" ht="12.75">
      <c r="AJ7202" s="2"/>
    </row>
    <row r="7203" ht="12.75">
      <c r="AJ7203" s="2"/>
    </row>
    <row r="7204" ht="12.75">
      <c r="AJ7204" s="2"/>
    </row>
    <row r="7205" ht="12.75">
      <c r="AJ7205" s="2"/>
    </row>
    <row r="7206" ht="12.75">
      <c r="AJ7206" s="2"/>
    </row>
    <row r="7207" ht="12.75">
      <c r="AJ7207" s="2"/>
    </row>
    <row r="7208" ht="12.75">
      <c r="AJ7208" s="2"/>
    </row>
    <row r="7209" ht="12.75">
      <c r="AJ7209" s="2"/>
    </row>
    <row r="7210" ht="12.75">
      <c r="AJ7210" s="2"/>
    </row>
    <row r="7211" ht="12.75">
      <c r="AJ7211" s="2"/>
    </row>
    <row r="7212" ht="12.75">
      <c r="AJ7212" s="2"/>
    </row>
    <row r="7213" ht="12.75">
      <c r="AJ7213" s="2"/>
    </row>
    <row r="7214" ht="12.75">
      <c r="AJ7214" s="2"/>
    </row>
    <row r="7215" ht="12.75">
      <c r="AJ7215" s="2"/>
    </row>
    <row r="7216" ht="12.75">
      <c r="AJ7216" s="2"/>
    </row>
    <row r="7217" ht="12.75">
      <c r="AJ7217" s="2"/>
    </row>
    <row r="7218" ht="12.75">
      <c r="AJ7218" s="2"/>
    </row>
    <row r="7219" ht="12.75">
      <c r="AJ7219" s="2"/>
    </row>
    <row r="7220" ht="12.75">
      <c r="AJ7220" s="2"/>
    </row>
    <row r="7221" ht="12.75">
      <c r="AJ7221" s="2"/>
    </row>
    <row r="7222" ht="12.75">
      <c r="AJ7222" s="2"/>
    </row>
    <row r="7223" ht="12.75">
      <c r="AJ7223" s="2"/>
    </row>
    <row r="7224" ht="12.75">
      <c r="AJ7224" s="2"/>
    </row>
    <row r="7225" ht="12.75">
      <c r="AJ7225" s="2"/>
    </row>
    <row r="7226" ht="12.75">
      <c r="AJ7226" s="2"/>
    </row>
    <row r="7227" ht="12.75">
      <c r="AJ7227" s="2"/>
    </row>
    <row r="7228" ht="12.75">
      <c r="AJ7228" s="2"/>
    </row>
    <row r="7229" ht="12.75">
      <c r="AJ7229" s="2"/>
    </row>
    <row r="7230" ht="12.75">
      <c r="AJ7230" s="2"/>
    </row>
    <row r="7231" ht="12.75">
      <c r="AJ7231" s="2"/>
    </row>
    <row r="7232" ht="12.75">
      <c r="AJ7232" s="2"/>
    </row>
    <row r="7233" ht="12.75">
      <c r="AJ7233" s="2"/>
    </row>
    <row r="7234" ht="12.75">
      <c r="AJ7234" s="2"/>
    </row>
    <row r="7235" ht="12.75">
      <c r="AJ7235" s="2"/>
    </row>
    <row r="7236" ht="12.75">
      <c r="AJ7236" s="2"/>
    </row>
    <row r="7237" ht="12.75">
      <c r="AJ7237" s="2"/>
    </row>
    <row r="7238" ht="12.75">
      <c r="AJ7238" s="2"/>
    </row>
    <row r="7239" ht="12.75">
      <c r="AJ7239" s="2"/>
    </row>
    <row r="7240" ht="12.75">
      <c r="AJ7240" s="2"/>
    </row>
    <row r="7241" ht="12.75">
      <c r="AJ7241" s="2"/>
    </row>
    <row r="7242" ht="12.75">
      <c r="AJ7242" s="2"/>
    </row>
    <row r="7243" ht="12.75">
      <c r="AJ7243" s="2"/>
    </row>
    <row r="7244" ht="12.75">
      <c r="AJ7244" s="2"/>
    </row>
    <row r="7245" ht="12.75">
      <c r="AJ7245" s="2"/>
    </row>
    <row r="7246" ht="12.75">
      <c r="AJ7246" s="2"/>
    </row>
    <row r="7247" ht="12.75">
      <c r="AJ7247" s="2"/>
    </row>
    <row r="7248" ht="12.75">
      <c r="AJ7248" s="2"/>
    </row>
    <row r="7249" ht="12.75">
      <c r="AJ7249" s="2"/>
    </row>
    <row r="7250" ht="12.75">
      <c r="AJ7250" s="2"/>
    </row>
    <row r="7251" ht="12.75">
      <c r="AJ7251" s="2"/>
    </row>
    <row r="7252" ht="12.75">
      <c r="AJ7252" s="2"/>
    </row>
    <row r="7253" ht="12.75">
      <c r="AJ7253" s="2"/>
    </row>
    <row r="7254" ht="12.75">
      <c r="AJ7254" s="2"/>
    </row>
    <row r="7255" ht="12.75">
      <c r="AJ7255" s="2"/>
    </row>
    <row r="7256" ht="12.75">
      <c r="AJ7256" s="2"/>
    </row>
    <row r="7257" ht="12.75">
      <c r="AJ7257" s="2"/>
    </row>
    <row r="7258" ht="12.75">
      <c r="AJ7258" s="2"/>
    </row>
    <row r="7259" ht="12.75">
      <c r="AJ7259" s="2"/>
    </row>
    <row r="7260" ht="12.75">
      <c r="AJ7260" s="2"/>
    </row>
    <row r="7261" ht="12.75">
      <c r="AJ7261" s="2"/>
    </row>
    <row r="7262" ht="12.75">
      <c r="AJ7262" s="2"/>
    </row>
    <row r="7263" ht="12.75">
      <c r="AJ7263" s="2"/>
    </row>
    <row r="7264" ht="12.75">
      <c r="AJ7264" s="2"/>
    </row>
    <row r="7265" ht="12.75">
      <c r="AJ7265" s="2"/>
    </row>
    <row r="7266" ht="12.75">
      <c r="AJ7266" s="2"/>
    </row>
    <row r="7267" ht="12.75">
      <c r="AJ7267" s="2"/>
    </row>
    <row r="7268" ht="12.75">
      <c r="AJ7268" s="2"/>
    </row>
    <row r="7269" ht="12.75">
      <c r="AJ7269" s="2"/>
    </row>
    <row r="7270" ht="12.75">
      <c r="AJ7270" s="2"/>
    </row>
    <row r="7271" ht="12.75">
      <c r="AJ7271" s="2"/>
    </row>
    <row r="7272" ht="12.75">
      <c r="AJ7272" s="2"/>
    </row>
    <row r="7273" ht="12.75">
      <c r="AJ7273" s="2"/>
    </row>
    <row r="7274" ht="12.75">
      <c r="AJ7274" s="2"/>
    </row>
    <row r="7275" ht="12.75">
      <c r="AJ7275" s="2"/>
    </row>
    <row r="7276" ht="12.75">
      <c r="AJ7276" s="2"/>
    </row>
    <row r="7277" ht="12.75">
      <c r="AJ7277" s="2"/>
    </row>
    <row r="7278" ht="12.75">
      <c r="AJ7278" s="2"/>
    </row>
    <row r="7279" ht="12.75">
      <c r="AJ7279" s="2"/>
    </row>
    <row r="7280" ht="12.75">
      <c r="AJ7280" s="2"/>
    </row>
    <row r="7281" ht="12.75">
      <c r="AJ7281" s="2"/>
    </row>
    <row r="7282" ht="12.75">
      <c r="AJ7282" s="2"/>
    </row>
    <row r="7283" ht="12.75">
      <c r="AJ7283" s="2"/>
    </row>
    <row r="7284" ht="12.75">
      <c r="AJ7284" s="2"/>
    </row>
    <row r="7285" ht="12.75">
      <c r="AJ7285" s="2"/>
    </row>
    <row r="7286" ht="12.75">
      <c r="AJ7286" s="2"/>
    </row>
    <row r="7287" ht="12.75">
      <c r="AJ7287" s="2"/>
    </row>
    <row r="7288" ht="12.75">
      <c r="AJ7288" s="2"/>
    </row>
    <row r="7289" ht="12.75">
      <c r="AJ7289" s="2"/>
    </row>
    <row r="7290" ht="12.75">
      <c r="AJ7290" s="2"/>
    </row>
    <row r="7291" ht="12.75">
      <c r="AJ7291" s="2"/>
    </row>
    <row r="7292" ht="12.75">
      <c r="AJ7292" s="2"/>
    </row>
    <row r="7293" ht="12.75">
      <c r="AJ7293" s="2"/>
    </row>
    <row r="7294" ht="12.75">
      <c r="AJ7294" s="2"/>
    </row>
    <row r="7295" ht="12.75">
      <c r="AJ7295" s="2"/>
    </row>
    <row r="7296" ht="12.75">
      <c r="AJ7296" s="2"/>
    </row>
    <row r="7297" ht="12.75">
      <c r="AJ7297" s="2"/>
    </row>
    <row r="7298" ht="12.75">
      <c r="AJ7298" s="2"/>
    </row>
    <row r="7299" ht="12.75">
      <c r="AJ7299" s="2"/>
    </row>
    <row r="7300" ht="12.75">
      <c r="AJ7300" s="2"/>
    </row>
    <row r="7301" ht="12.75">
      <c r="AJ7301" s="2"/>
    </row>
    <row r="7302" ht="12.75">
      <c r="AJ7302" s="2"/>
    </row>
    <row r="7303" ht="12.75">
      <c r="AJ7303" s="2"/>
    </row>
    <row r="7304" ht="12.75">
      <c r="AJ7304" s="2"/>
    </row>
    <row r="7305" ht="12.75">
      <c r="AJ7305" s="2"/>
    </row>
    <row r="7306" ht="12.75">
      <c r="AJ7306" s="2"/>
    </row>
    <row r="7307" ht="12.75">
      <c r="AJ7307" s="2"/>
    </row>
    <row r="7308" ht="12.75">
      <c r="AJ7308" s="2"/>
    </row>
    <row r="7309" ht="12.75">
      <c r="AJ7309" s="2"/>
    </row>
    <row r="7310" ht="12.75">
      <c r="AJ7310" s="2"/>
    </row>
    <row r="7311" ht="12.75">
      <c r="AJ7311" s="2"/>
    </row>
    <row r="7312" ht="12.75">
      <c r="AJ7312" s="2"/>
    </row>
    <row r="7313" ht="12.75">
      <c r="AJ7313" s="2"/>
    </row>
    <row r="7314" ht="12.75">
      <c r="AJ7314" s="2"/>
    </row>
    <row r="7315" ht="12.75">
      <c r="AJ7315" s="2"/>
    </row>
    <row r="7316" ht="12.75">
      <c r="AJ7316" s="2"/>
    </row>
    <row r="7317" ht="12.75">
      <c r="AJ7317" s="2"/>
    </row>
    <row r="7318" ht="12.75">
      <c r="AJ7318" s="2"/>
    </row>
    <row r="7319" ht="12.75">
      <c r="AJ7319" s="2"/>
    </row>
    <row r="7320" ht="12.75">
      <c r="AJ7320" s="2"/>
    </row>
    <row r="7321" ht="12.75">
      <c r="AJ7321" s="2"/>
    </row>
    <row r="7322" ht="12.75">
      <c r="AJ7322" s="2"/>
    </row>
    <row r="7323" ht="12.75">
      <c r="AJ7323" s="2"/>
    </row>
    <row r="7324" ht="12.75">
      <c r="AJ7324" s="2"/>
    </row>
    <row r="7325" ht="12.75">
      <c r="AJ7325" s="2"/>
    </row>
    <row r="7326" ht="12.75">
      <c r="AJ7326" s="2"/>
    </row>
    <row r="7327" ht="12.75">
      <c r="AJ7327" s="2"/>
    </row>
    <row r="7328" ht="12.75">
      <c r="AJ7328" s="2"/>
    </row>
    <row r="7329" ht="12.75">
      <c r="AJ7329" s="2"/>
    </row>
    <row r="7330" ht="12.75">
      <c r="AJ7330" s="2"/>
    </row>
    <row r="7331" ht="12.75">
      <c r="AJ7331" s="2"/>
    </row>
    <row r="7332" ht="12.75">
      <c r="AJ7332" s="2"/>
    </row>
    <row r="7333" ht="12.75">
      <c r="AJ7333" s="2"/>
    </row>
    <row r="7334" ht="12.75">
      <c r="AJ7334" s="2"/>
    </row>
    <row r="7335" ht="12.75">
      <c r="AJ7335" s="2"/>
    </row>
    <row r="7336" ht="12.75">
      <c r="AJ7336" s="2"/>
    </row>
    <row r="7337" ht="12.75">
      <c r="AJ7337" s="2"/>
    </row>
    <row r="7338" ht="12.75">
      <c r="AJ7338" s="2"/>
    </row>
    <row r="7339" ht="12.75">
      <c r="AJ7339" s="2"/>
    </row>
    <row r="7340" ht="12.75">
      <c r="AJ7340" s="2"/>
    </row>
    <row r="7341" ht="12.75">
      <c r="AJ7341" s="2"/>
    </row>
    <row r="7342" ht="12.75">
      <c r="AJ7342" s="2"/>
    </row>
    <row r="7343" ht="12.75">
      <c r="AJ7343" s="2"/>
    </row>
    <row r="7344" ht="12.75">
      <c r="AJ7344" s="2"/>
    </row>
    <row r="7345" ht="12.75">
      <c r="AJ7345" s="2"/>
    </row>
    <row r="7346" ht="12.75">
      <c r="AJ7346" s="2"/>
    </row>
    <row r="7347" ht="12.75">
      <c r="AJ7347" s="2"/>
    </row>
    <row r="7348" ht="12.75">
      <c r="AJ7348" s="2"/>
    </row>
    <row r="7349" ht="12.75">
      <c r="AJ7349" s="2"/>
    </row>
    <row r="7350" ht="12.75">
      <c r="AJ7350" s="2"/>
    </row>
    <row r="7351" ht="12.75">
      <c r="AJ7351" s="2"/>
    </row>
    <row r="7352" ht="12.75">
      <c r="AJ7352" s="2"/>
    </row>
    <row r="7353" ht="12.75">
      <c r="AJ7353" s="2"/>
    </row>
    <row r="7354" ht="12.75">
      <c r="AJ7354" s="2"/>
    </row>
    <row r="7355" ht="12.75">
      <c r="AJ7355" s="2"/>
    </row>
    <row r="7356" ht="12.75">
      <c r="AJ7356" s="2"/>
    </row>
    <row r="7357" ht="12.75">
      <c r="AJ7357" s="2"/>
    </row>
    <row r="7358" ht="12.75">
      <c r="AJ7358" s="2"/>
    </row>
    <row r="7359" ht="12.75">
      <c r="AJ7359" s="2"/>
    </row>
    <row r="7360" ht="12.75">
      <c r="AJ7360" s="2"/>
    </row>
    <row r="7361" ht="12.75">
      <c r="AJ7361" s="2"/>
    </row>
    <row r="7362" ht="12.75">
      <c r="AJ7362" s="2"/>
    </row>
    <row r="7363" ht="12.75">
      <c r="AJ7363" s="2"/>
    </row>
    <row r="7364" ht="12.75">
      <c r="AJ7364" s="2"/>
    </row>
    <row r="7365" ht="12.75">
      <c r="AJ7365" s="2"/>
    </row>
    <row r="7366" ht="12.75">
      <c r="AJ7366" s="2"/>
    </row>
    <row r="7367" ht="12.75">
      <c r="AJ7367" s="2"/>
    </row>
    <row r="7368" ht="12.75">
      <c r="AJ7368" s="2"/>
    </row>
    <row r="7369" ht="12.75">
      <c r="AJ7369" s="2"/>
    </row>
    <row r="7370" ht="12.75">
      <c r="AJ7370" s="2"/>
    </row>
    <row r="7371" ht="12.75">
      <c r="AJ7371" s="2"/>
    </row>
    <row r="7372" ht="12.75">
      <c r="AJ7372" s="2"/>
    </row>
    <row r="7373" ht="12.75">
      <c r="AJ7373" s="2"/>
    </row>
    <row r="7374" ht="12.75">
      <c r="AJ7374" s="2"/>
    </row>
    <row r="7375" ht="12.75">
      <c r="AJ7375" s="2"/>
    </row>
    <row r="7376" ht="12.75">
      <c r="AJ7376" s="2"/>
    </row>
    <row r="7377" ht="12.75">
      <c r="AJ7377" s="2"/>
    </row>
    <row r="7378" ht="12.75">
      <c r="AJ7378" s="2"/>
    </row>
    <row r="7379" ht="12.75">
      <c r="AJ7379" s="2"/>
    </row>
    <row r="7380" ht="12.75">
      <c r="AJ7380" s="2"/>
    </row>
    <row r="7381" ht="12.75">
      <c r="AJ7381" s="2"/>
    </row>
    <row r="7382" ht="12.75">
      <c r="AJ7382" s="2"/>
    </row>
    <row r="7383" ht="12.75">
      <c r="AJ7383" s="2"/>
    </row>
    <row r="7384" ht="12.75">
      <c r="AJ7384" s="2"/>
    </row>
    <row r="7385" ht="12.75">
      <c r="AJ7385" s="2"/>
    </row>
    <row r="7386" ht="12.75">
      <c r="AJ7386" s="2"/>
    </row>
    <row r="7387" ht="12.75">
      <c r="AJ7387" s="2"/>
    </row>
    <row r="7388" ht="12.75">
      <c r="AJ7388" s="2"/>
    </row>
    <row r="7389" ht="12.75">
      <c r="AJ7389" s="2"/>
    </row>
    <row r="7390" ht="12.75">
      <c r="AJ7390" s="2"/>
    </row>
    <row r="7391" ht="12.75">
      <c r="AJ7391" s="2"/>
    </row>
    <row r="7392" ht="12.75">
      <c r="AJ7392" s="2"/>
    </row>
    <row r="7393" ht="12.75">
      <c r="AJ7393" s="2"/>
    </row>
    <row r="7394" ht="12.75">
      <c r="AJ7394" s="2"/>
    </row>
    <row r="7395" ht="12.75">
      <c r="AJ7395" s="2"/>
    </row>
    <row r="7396" ht="12.75">
      <c r="AJ7396" s="2"/>
    </row>
    <row r="7397" ht="12.75">
      <c r="AJ7397" s="2"/>
    </row>
    <row r="7398" ht="12.75">
      <c r="AJ7398" s="2"/>
    </row>
    <row r="7399" ht="12.75">
      <c r="AJ7399" s="2"/>
    </row>
    <row r="7400" ht="12.75">
      <c r="AJ7400" s="2"/>
    </row>
    <row r="7401" ht="12.75">
      <c r="AJ7401" s="2"/>
    </row>
    <row r="7402" ht="12.75">
      <c r="AJ7402" s="2"/>
    </row>
    <row r="7403" ht="12.75">
      <c r="AJ7403" s="2"/>
    </row>
    <row r="7404" ht="12.75">
      <c r="AJ7404" s="2"/>
    </row>
    <row r="7405" ht="12.75">
      <c r="AJ7405" s="2"/>
    </row>
    <row r="7406" ht="12.75">
      <c r="AJ7406" s="2"/>
    </row>
    <row r="7407" ht="12.75">
      <c r="AJ7407" s="2"/>
    </row>
    <row r="7408" ht="12.75">
      <c r="AJ7408" s="2"/>
    </row>
    <row r="7409" ht="12.75">
      <c r="AJ7409" s="2"/>
    </row>
    <row r="7410" ht="12.75">
      <c r="AJ7410" s="2"/>
    </row>
    <row r="7411" ht="12.75">
      <c r="AJ7411" s="2"/>
    </row>
    <row r="7412" ht="12.75">
      <c r="AJ7412" s="2"/>
    </row>
    <row r="7413" ht="12.75">
      <c r="AJ7413" s="2"/>
    </row>
    <row r="7414" ht="12.75">
      <c r="AJ7414" s="2"/>
    </row>
    <row r="7415" ht="12.75">
      <c r="AJ7415" s="2"/>
    </row>
    <row r="7416" ht="12.75">
      <c r="AJ7416" s="2"/>
    </row>
    <row r="7417" ht="12.75">
      <c r="AJ7417" s="2"/>
    </row>
    <row r="7418" ht="12.75">
      <c r="AJ7418" s="2"/>
    </row>
    <row r="7419" ht="12.75">
      <c r="AJ7419" s="2"/>
    </row>
    <row r="7420" ht="12.75">
      <c r="AJ7420" s="2"/>
    </row>
    <row r="7421" ht="12.75">
      <c r="AJ7421" s="2"/>
    </row>
    <row r="7422" ht="12.75">
      <c r="AJ7422" s="2"/>
    </row>
    <row r="7423" ht="12.75">
      <c r="AJ7423" s="2"/>
    </row>
    <row r="7424" ht="12.75">
      <c r="AJ7424" s="2"/>
    </row>
    <row r="7425" ht="12.75">
      <c r="AJ7425" s="2"/>
    </row>
    <row r="7426" ht="12.75">
      <c r="AJ7426" s="2"/>
    </row>
    <row r="7427" ht="12.75">
      <c r="AJ7427" s="2"/>
    </row>
    <row r="7428" ht="12.75">
      <c r="AJ7428" s="2"/>
    </row>
    <row r="7429" ht="12.75">
      <c r="AJ7429" s="2"/>
    </row>
    <row r="7430" ht="12.75">
      <c r="AJ7430" s="2"/>
    </row>
    <row r="7431" ht="12.75">
      <c r="AJ7431" s="2"/>
    </row>
    <row r="7432" ht="12.75">
      <c r="AJ7432" s="2"/>
    </row>
    <row r="7433" ht="12.75">
      <c r="AJ7433" s="2"/>
    </row>
    <row r="7434" ht="12.75">
      <c r="AJ7434" s="2"/>
    </row>
    <row r="7435" ht="12.75">
      <c r="AJ7435" s="2"/>
    </row>
    <row r="7436" ht="12.75">
      <c r="AJ7436" s="2"/>
    </row>
    <row r="7437" ht="12.75">
      <c r="AJ7437" s="2"/>
    </row>
    <row r="7438" ht="12.75">
      <c r="AJ7438" s="2"/>
    </row>
    <row r="7439" ht="12.75">
      <c r="AJ7439" s="2"/>
    </row>
    <row r="7440" ht="12.75">
      <c r="AJ7440" s="2"/>
    </row>
    <row r="7441" ht="12.75">
      <c r="AJ7441" s="2"/>
    </row>
    <row r="7442" ht="12.75">
      <c r="AJ7442" s="2"/>
    </row>
    <row r="7443" ht="12.75">
      <c r="AJ7443" s="2"/>
    </row>
    <row r="7444" ht="12.75">
      <c r="AJ7444" s="2"/>
    </row>
    <row r="7445" ht="12.75">
      <c r="AJ7445" s="2"/>
    </row>
    <row r="7446" ht="12.75">
      <c r="AJ7446" s="2"/>
    </row>
    <row r="7447" ht="12.75">
      <c r="AJ7447" s="2"/>
    </row>
    <row r="7448" ht="12.75">
      <c r="AJ7448" s="2"/>
    </row>
    <row r="7449" ht="12.75">
      <c r="AJ7449" s="2"/>
    </row>
    <row r="7450" ht="12.75">
      <c r="AJ7450" s="2"/>
    </row>
    <row r="7451" ht="12.75">
      <c r="AJ7451" s="2"/>
    </row>
    <row r="7452" ht="12.75">
      <c r="AJ7452" s="2"/>
    </row>
    <row r="7453" ht="12.75">
      <c r="AJ7453" s="2"/>
    </row>
    <row r="7454" ht="12.75">
      <c r="AJ7454" s="2"/>
    </row>
    <row r="7455" ht="12.75">
      <c r="AJ7455" s="2"/>
    </row>
    <row r="7456" ht="12.75">
      <c r="AJ7456" s="2"/>
    </row>
    <row r="7457" ht="12.75">
      <c r="AJ7457" s="2"/>
    </row>
    <row r="7458" ht="12.75">
      <c r="AJ7458" s="2"/>
    </row>
    <row r="7459" ht="12.75">
      <c r="AJ7459" s="2"/>
    </row>
    <row r="7460" ht="12.75">
      <c r="AJ7460" s="2"/>
    </row>
    <row r="7461" ht="12.75">
      <c r="AJ7461" s="2"/>
    </row>
    <row r="7462" ht="12.75">
      <c r="AJ7462" s="2"/>
    </row>
    <row r="7463" ht="12.75">
      <c r="AJ7463" s="2"/>
    </row>
    <row r="7464" ht="12.75">
      <c r="AJ7464" s="2"/>
    </row>
    <row r="7465" ht="12.75">
      <c r="AJ7465" s="2"/>
    </row>
    <row r="7466" ht="12.75">
      <c r="AJ7466" s="2"/>
    </row>
    <row r="7467" ht="12.75">
      <c r="AJ7467" s="2"/>
    </row>
    <row r="7468" ht="12.75">
      <c r="AJ7468" s="2"/>
    </row>
    <row r="7469" ht="12.75">
      <c r="AJ7469" s="2"/>
    </row>
    <row r="7470" ht="12.75">
      <c r="AJ7470" s="2"/>
    </row>
    <row r="7471" ht="12.75">
      <c r="AJ7471" s="2"/>
    </row>
    <row r="7472" ht="12.75">
      <c r="AJ7472" s="2"/>
    </row>
    <row r="7473" ht="12.75">
      <c r="AJ7473" s="2"/>
    </row>
    <row r="7474" ht="12.75">
      <c r="AJ7474" s="2"/>
    </row>
    <row r="7475" ht="12.75">
      <c r="AJ7475" s="2"/>
    </row>
    <row r="7476" ht="12.75">
      <c r="AJ7476" s="2"/>
    </row>
    <row r="7477" ht="12.75">
      <c r="AJ7477" s="2"/>
    </row>
    <row r="7478" ht="12.75">
      <c r="AJ7478" s="2"/>
    </row>
    <row r="7479" ht="12.75">
      <c r="AJ7479" s="2"/>
    </row>
    <row r="7480" ht="12.75">
      <c r="AJ7480" s="2"/>
    </row>
    <row r="7481" ht="12.75">
      <c r="AJ7481" s="2"/>
    </row>
    <row r="7482" ht="12.75">
      <c r="AJ7482" s="2"/>
    </row>
    <row r="7483" ht="12.75">
      <c r="AJ7483" s="2"/>
    </row>
    <row r="7484" ht="12.75">
      <c r="AJ7484" s="2"/>
    </row>
    <row r="7485" ht="12.75">
      <c r="AJ7485" s="2"/>
    </row>
    <row r="7486" ht="12.75">
      <c r="AJ7486" s="2"/>
    </row>
    <row r="7487" ht="12.75">
      <c r="AJ7487" s="2"/>
    </row>
    <row r="7488" ht="12.75">
      <c r="AJ7488" s="2"/>
    </row>
    <row r="7489" ht="12.75">
      <c r="AJ7489" s="2"/>
    </row>
    <row r="7490" ht="12.75">
      <c r="AJ7490" s="2"/>
    </row>
    <row r="7491" ht="12.75">
      <c r="AJ7491" s="2"/>
    </row>
    <row r="7492" ht="12.75">
      <c r="AJ7492" s="2"/>
    </row>
    <row r="7493" ht="12.75">
      <c r="AJ7493" s="2"/>
    </row>
    <row r="7494" ht="12.75">
      <c r="AJ7494" s="2"/>
    </row>
    <row r="7495" ht="12.75">
      <c r="AJ7495" s="2"/>
    </row>
    <row r="7496" ht="12.75">
      <c r="AJ7496" s="2"/>
    </row>
    <row r="7497" ht="12.75">
      <c r="AJ7497" s="2"/>
    </row>
    <row r="7498" ht="12.75">
      <c r="AJ7498" s="2"/>
    </row>
    <row r="7499" ht="12.75">
      <c r="AJ7499" s="2"/>
    </row>
    <row r="7500" ht="12.75">
      <c r="AJ7500" s="2"/>
    </row>
    <row r="7501" ht="12.75">
      <c r="AJ7501" s="2"/>
    </row>
    <row r="7502" ht="12.75">
      <c r="AJ7502" s="2"/>
    </row>
    <row r="7503" ht="12.75">
      <c r="AJ7503" s="2"/>
    </row>
    <row r="7504" ht="12.75">
      <c r="AJ7504" s="2"/>
    </row>
    <row r="7505" ht="12.75">
      <c r="AJ7505" s="2"/>
    </row>
    <row r="7506" ht="12.75">
      <c r="AJ7506" s="2"/>
    </row>
    <row r="7507" ht="12.75">
      <c r="AJ7507" s="2"/>
    </row>
    <row r="7508" ht="12.75">
      <c r="AJ7508" s="2"/>
    </row>
    <row r="7509" ht="12.75">
      <c r="AJ7509" s="2"/>
    </row>
    <row r="7510" ht="12.75">
      <c r="AJ7510" s="2"/>
    </row>
    <row r="7511" ht="12.75">
      <c r="AJ7511" s="2"/>
    </row>
    <row r="7512" ht="12.75">
      <c r="AJ7512" s="2"/>
    </row>
    <row r="7513" ht="12.75">
      <c r="AJ7513" s="2"/>
    </row>
    <row r="7514" ht="12.75">
      <c r="AJ7514" s="2"/>
    </row>
    <row r="7515" ht="12.75">
      <c r="AJ7515" s="2"/>
    </row>
    <row r="7516" ht="12.75">
      <c r="AJ7516" s="2"/>
    </row>
    <row r="7517" ht="12.75">
      <c r="AJ7517" s="2"/>
    </row>
    <row r="7518" ht="12.75">
      <c r="AJ7518" s="2"/>
    </row>
    <row r="7519" ht="12.75">
      <c r="AJ7519" s="2"/>
    </row>
    <row r="7520" ht="12.75">
      <c r="AJ7520" s="2"/>
    </row>
    <row r="7521" ht="12.75">
      <c r="AJ7521" s="2"/>
    </row>
    <row r="7522" ht="12.75">
      <c r="AJ7522" s="2"/>
    </row>
    <row r="7523" ht="12.75">
      <c r="AJ7523" s="2"/>
    </row>
    <row r="7524" ht="12.75">
      <c r="AJ7524" s="2"/>
    </row>
    <row r="7525" ht="12.75">
      <c r="AJ7525" s="2"/>
    </row>
    <row r="7526" ht="12.75">
      <c r="AJ7526" s="2"/>
    </row>
    <row r="7527" ht="12.75">
      <c r="AJ7527" s="2"/>
    </row>
    <row r="7528" ht="12.75">
      <c r="AJ7528" s="2"/>
    </row>
    <row r="7529" ht="12.75">
      <c r="AJ7529" s="2"/>
    </row>
    <row r="7530" ht="12.75">
      <c r="AJ7530" s="2"/>
    </row>
    <row r="7531" ht="12.75">
      <c r="AJ7531" s="2"/>
    </row>
    <row r="7532" ht="12.75">
      <c r="AJ7532" s="2"/>
    </row>
    <row r="7533" ht="12.75">
      <c r="AJ7533" s="2"/>
    </row>
    <row r="7534" ht="12.75">
      <c r="AJ7534" s="2"/>
    </row>
    <row r="7535" ht="12.75">
      <c r="AJ7535" s="2"/>
    </row>
    <row r="7536" ht="12.75">
      <c r="AJ7536" s="2"/>
    </row>
    <row r="7537" ht="12.75">
      <c r="AJ7537" s="2"/>
    </row>
    <row r="7538" ht="12.75">
      <c r="AJ7538" s="2"/>
    </row>
    <row r="7539" ht="12.75">
      <c r="AJ7539" s="2"/>
    </row>
    <row r="7540" ht="12.75">
      <c r="AJ7540" s="2"/>
    </row>
    <row r="7541" ht="12.75">
      <c r="AJ7541" s="2"/>
    </row>
    <row r="7542" ht="12.75">
      <c r="AJ7542" s="2"/>
    </row>
    <row r="7543" ht="12.75">
      <c r="AJ7543" s="2"/>
    </row>
    <row r="7544" ht="12.75">
      <c r="AJ7544" s="2"/>
    </row>
    <row r="7545" ht="12.75">
      <c r="AJ7545" s="2"/>
    </row>
    <row r="7546" ht="12.75">
      <c r="AJ7546" s="2"/>
    </row>
    <row r="7547" ht="12.75">
      <c r="AJ7547" s="2"/>
    </row>
    <row r="7548" ht="12.75">
      <c r="AJ7548" s="2"/>
    </row>
    <row r="7549" ht="12.75">
      <c r="AJ7549" s="2"/>
    </row>
    <row r="7550" ht="12.75">
      <c r="AJ7550" s="2"/>
    </row>
    <row r="7551" ht="12.75">
      <c r="AJ7551" s="2"/>
    </row>
    <row r="7552" ht="12.75">
      <c r="AJ7552" s="2"/>
    </row>
    <row r="7553" ht="12.75">
      <c r="AJ7553" s="2"/>
    </row>
    <row r="7554" ht="12.75">
      <c r="AJ7554" s="2"/>
    </row>
    <row r="7555" ht="12.75">
      <c r="AJ7555" s="2"/>
    </row>
    <row r="7556" ht="12.75">
      <c r="AJ7556" s="2"/>
    </row>
    <row r="7557" ht="12.75">
      <c r="AJ7557" s="2"/>
    </row>
    <row r="7558" ht="12.75">
      <c r="AJ7558" s="2"/>
    </row>
    <row r="7559" ht="12.75">
      <c r="AJ7559" s="2"/>
    </row>
    <row r="7560" ht="12.75">
      <c r="AJ7560" s="2"/>
    </row>
    <row r="7561" ht="12.75">
      <c r="AJ7561" s="2"/>
    </row>
    <row r="7562" ht="12.75">
      <c r="AJ7562" s="2"/>
    </row>
    <row r="7563" ht="12.75">
      <c r="AJ7563" s="2"/>
    </row>
    <row r="7564" ht="12.75">
      <c r="AJ7564" s="2"/>
    </row>
    <row r="7565" ht="12.75">
      <c r="AJ7565" s="2"/>
    </row>
    <row r="7566" ht="12.75">
      <c r="AJ7566" s="2"/>
    </row>
    <row r="7567" ht="12.75">
      <c r="AJ7567" s="2"/>
    </row>
    <row r="7568" ht="12.75">
      <c r="AJ7568" s="2"/>
    </row>
    <row r="7569" ht="12.75">
      <c r="AJ7569" s="2"/>
    </row>
    <row r="7570" ht="12.75">
      <c r="AJ7570" s="2"/>
    </row>
    <row r="7571" ht="12.75">
      <c r="AJ7571" s="2"/>
    </row>
    <row r="7572" ht="12.75">
      <c r="AJ7572" s="2"/>
    </row>
    <row r="7573" ht="12.75">
      <c r="AJ7573" s="2"/>
    </row>
    <row r="7574" ht="12.75">
      <c r="AJ7574" s="2"/>
    </row>
    <row r="7575" ht="12.75">
      <c r="AJ7575" s="2"/>
    </row>
    <row r="7576" ht="12.75">
      <c r="AJ7576" s="2"/>
    </row>
    <row r="7577" ht="12.75">
      <c r="AJ7577" s="2"/>
    </row>
    <row r="7578" ht="12.75">
      <c r="AJ7578" s="2"/>
    </row>
    <row r="7579" ht="12.75">
      <c r="AJ7579" s="2"/>
    </row>
    <row r="7580" ht="12.75">
      <c r="AJ7580" s="2"/>
    </row>
    <row r="7581" ht="12.75">
      <c r="AJ7581" s="2"/>
    </row>
    <row r="7582" ht="12.75">
      <c r="AJ7582" s="2"/>
    </row>
    <row r="7583" ht="12.75">
      <c r="AJ7583" s="2"/>
    </row>
    <row r="7584" ht="12.75">
      <c r="AJ7584" s="2"/>
    </row>
    <row r="7585" ht="12.75">
      <c r="AJ7585" s="2"/>
    </row>
    <row r="7586" ht="12.75">
      <c r="AJ7586" s="2"/>
    </row>
    <row r="7587" ht="12.75">
      <c r="AJ7587" s="2"/>
    </row>
    <row r="7588" ht="12.75">
      <c r="AJ7588" s="2"/>
    </row>
    <row r="7589" ht="12.75">
      <c r="AJ7589" s="2"/>
    </row>
    <row r="7590" ht="12.75">
      <c r="AJ7590" s="2"/>
    </row>
    <row r="7591" ht="12.75">
      <c r="AJ7591" s="2"/>
    </row>
    <row r="7592" ht="12.75">
      <c r="AJ7592" s="2"/>
    </row>
    <row r="7593" ht="12.75">
      <c r="AJ7593" s="2"/>
    </row>
    <row r="7594" ht="12.75">
      <c r="AJ7594" s="2"/>
    </row>
    <row r="7595" ht="12.75">
      <c r="AJ7595" s="2"/>
    </row>
    <row r="7596" ht="12.75">
      <c r="AJ7596" s="2"/>
    </row>
    <row r="7597" ht="12.75">
      <c r="AJ7597" s="2"/>
    </row>
    <row r="7598" ht="12.75">
      <c r="AJ7598" s="2"/>
    </row>
    <row r="7599" ht="12.75">
      <c r="AJ7599" s="2"/>
    </row>
    <row r="7600" ht="12.75">
      <c r="AJ7600" s="2"/>
    </row>
    <row r="7601" ht="12.75">
      <c r="AJ7601" s="2"/>
    </row>
    <row r="7602" ht="12.75">
      <c r="AJ7602" s="2"/>
    </row>
    <row r="7603" ht="12.75">
      <c r="AJ7603" s="2"/>
    </row>
    <row r="7604" ht="12.75">
      <c r="AJ7604" s="2"/>
    </row>
    <row r="7605" ht="12.75">
      <c r="AJ7605" s="2"/>
    </row>
    <row r="7606" ht="12.75">
      <c r="AJ7606" s="2"/>
    </row>
    <row r="7607" ht="12.75">
      <c r="AJ7607" s="2"/>
    </row>
    <row r="7608" ht="12.75">
      <c r="AJ7608" s="2"/>
    </row>
    <row r="7609" ht="12.75">
      <c r="AJ7609" s="2"/>
    </row>
    <row r="7610" ht="12.75">
      <c r="AJ7610" s="2"/>
    </row>
    <row r="7611" ht="12.75">
      <c r="AJ7611" s="2"/>
    </row>
    <row r="7612" ht="12.75">
      <c r="AJ7612" s="2"/>
    </row>
    <row r="7613" ht="12.75">
      <c r="AJ7613" s="2"/>
    </row>
    <row r="7614" ht="12.75">
      <c r="AJ7614" s="2"/>
    </row>
    <row r="7615" ht="12.75">
      <c r="AJ7615" s="2"/>
    </row>
    <row r="7616" ht="12.75">
      <c r="AJ7616" s="2"/>
    </row>
    <row r="7617" ht="12.75">
      <c r="AJ7617" s="2"/>
    </row>
    <row r="7618" ht="12.75">
      <c r="AJ7618" s="2"/>
    </row>
    <row r="7619" ht="12.75">
      <c r="AJ7619" s="2"/>
    </row>
    <row r="7620" ht="12.75">
      <c r="AJ7620" s="2"/>
    </row>
    <row r="7621" ht="12.75">
      <c r="AJ7621" s="2"/>
    </row>
    <row r="7622" ht="12.75">
      <c r="AJ7622" s="2"/>
    </row>
    <row r="7623" ht="12.75">
      <c r="AJ7623" s="2"/>
    </row>
    <row r="7624" ht="12.75">
      <c r="AJ7624" s="2"/>
    </row>
    <row r="7625" ht="12.75">
      <c r="AJ7625" s="2"/>
    </row>
    <row r="7626" ht="12.75">
      <c r="AJ7626" s="2"/>
    </row>
    <row r="7627" ht="12.75">
      <c r="AJ7627" s="2"/>
    </row>
    <row r="7628" ht="12.75">
      <c r="AJ7628" s="2"/>
    </row>
    <row r="7629" ht="12.75">
      <c r="AJ7629" s="2"/>
    </row>
    <row r="7630" ht="12.75">
      <c r="AJ7630" s="2"/>
    </row>
    <row r="7631" ht="12.75">
      <c r="AJ7631" s="2"/>
    </row>
    <row r="7632" ht="12.75">
      <c r="AJ7632" s="2"/>
    </row>
    <row r="7633" ht="12.75">
      <c r="AJ7633" s="2"/>
    </row>
    <row r="7634" ht="12.75">
      <c r="AJ7634" s="2"/>
    </row>
    <row r="7635" ht="12.75">
      <c r="AJ7635" s="2"/>
    </row>
    <row r="7636" ht="12.75">
      <c r="AJ7636" s="2"/>
    </row>
    <row r="7637" ht="12.75">
      <c r="AJ7637" s="2"/>
    </row>
    <row r="7638" ht="12.75">
      <c r="AJ7638" s="2"/>
    </row>
    <row r="7639" ht="12.75">
      <c r="AJ7639" s="2"/>
    </row>
    <row r="7640" ht="12.75">
      <c r="AJ7640" s="2"/>
    </row>
    <row r="7641" ht="12.75">
      <c r="AJ7641" s="2"/>
    </row>
    <row r="7642" ht="12.75">
      <c r="AJ7642" s="2"/>
    </row>
    <row r="7643" ht="12.75">
      <c r="AJ7643" s="2"/>
    </row>
    <row r="7644" ht="12.75">
      <c r="AJ7644" s="2"/>
    </row>
    <row r="7645" ht="12.75">
      <c r="AJ7645" s="2"/>
    </row>
    <row r="7646" ht="12.75">
      <c r="AJ7646" s="2"/>
    </row>
    <row r="7647" ht="12.75">
      <c r="AJ7647" s="2"/>
    </row>
    <row r="7648" ht="12.75">
      <c r="AJ7648" s="2"/>
    </row>
    <row r="7649" ht="12.75">
      <c r="AJ7649" s="2"/>
    </row>
    <row r="7650" ht="12.75">
      <c r="AJ7650" s="2"/>
    </row>
    <row r="7651" ht="12.75">
      <c r="AJ7651" s="2"/>
    </row>
    <row r="7652" ht="12.75">
      <c r="AJ7652" s="2"/>
    </row>
    <row r="7653" ht="12.75">
      <c r="AJ7653" s="2"/>
    </row>
    <row r="7654" ht="12.75">
      <c r="AJ7654" s="2"/>
    </row>
    <row r="7655" ht="12.75">
      <c r="AJ7655" s="2"/>
    </row>
    <row r="7656" ht="12.75">
      <c r="AJ7656" s="2"/>
    </row>
    <row r="7657" ht="12.75">
      <c r="AJ7657" s="2"/>
    </row>
    <row r="7658" ht="12.75">
      <c r="AJ7658" s="2"/>
    </row>
    <row r="7659" ht="12.75">
      <c r="AJ7659" s="2"/>
    </row>
    <row r="7660" ht="12.75">
      <c r="AJ7660" s="2"/>
    </row>
    <row r="7661" ht="12.75">
      <c r="AJ7661" s="2"/>
    </row>
    <row r="7662" ht="12.75">
      <c r="AJ7662" s="2"/>
    </row>
    <row r="7663" ht="12.75">
      <c r="AJ7663" s="2"/>
    </row>
    <row r="7664" ht="12.75">
      <c r="AJ7664" s="2"/>
    </row>
    <row r="7665" ht="12.75">
      <c r="AJ7665" s="2"/>
    </row>
    <row r="7666" ht="12.75">
      <c r="AJ7666" s="2"/>
    </row>
    <row r="7667" ht="12.75">
      <c r="AJ7667" s="2"/>
    </row>
    <row r="7668" ht="12.75">
      <c r="AJ7668" s="2"/>
    </row>
    <row r="7669" ht="12.75">
      <c r="AJ7669" s="2"/>
    </row>
    <row r="7670" ht="12.75">
      <c r="AJ7670" s="2"/>
    </row>
    <row r="7671" ht="12.75">
      <c r="AJ7671" s="2"/>
    </row>
    <row r="7672" ht="12.75">
      <c r="AJ7672" s="2"/>
    </row>
    <row r="7673" ht="12.75">
      <c r="AJ7673" s="2"/>
    </row>
    <row r="7674" ht="12.75">
      <c r="AJ7674" s="2"/>
    </row>
    <row r="7675" ht="12.75">
      <c r="AJ7675" s="2"/>
    </row>
    <row r="7676" ht="12.75">
      <c r="AJ7676" s="2"/>
    </row>
    <row r="7677" ht="12.75">
      <c r="AJ7677" s="2"/>
    </row>
    <row r="7678" ht="12.75">
      <c r="AJ7678" s="2"/>
    </row>
    <row r="7679" ht="12.75">
      <c r="AJ7679" s="2"/>
    </row>
    <row r="7680" ht="12.75">
      <c r="AJ7680" s="2"/>
    </row>
    <row r="7681" ht="12.75">
      <c r="AJ7681" s="2"/>
    </row>
    <row r="7682" ht="12.75">
      <c r="AJ7682" s="2"/>
    </row>
    <row r="7683" ht="12.75">
      <c r="AJ7683" s="2"/>
    </row>
    <row r="7684" ht="12.75">
      <c r="AJ7684" s="2"/>
    </row>
    <row r="7685" ht="12.75">
      <c r="AJ7685" s="2"/>
    </row>
    <row r="7686" ht="12.75">
      <c r="AJ7686" s="2"/>
    </row>
    <row r="7687" ht="12.75">
      <c r="AJ7687" s="2"/>
    </row>
    <row r="7688" ht="12.75">
      <c r="AJ7688" s="2"/>
    </row>
    <row r="7689" ht="12.75">
      <c r="AJ7689" s="2"/>
    </row>
    <row r="7690" ht="12.75">
      <c r="AJ7690" s="2"/>
    </row>
    <row r="7691" ht="12.75">
      <c r="AJ7691" s="2"/>
    </row>
    <row r="7692" ht="12.75">
      <c r="AJ7692" s="2"/>
    </row>
    <row r="7693" ht="12.75">
      <c r="AJ7693" s="2"/>
    </row>
    <row r="7694" ht="12.75">
      <c r="AJ7694" s="2"/>
    </row>
    <row r="7695" ht="12.75">
      <c r="AJ7695" s="2"/>
    </row>
    <row r="7696" ht="12.75">
      <c r="AJ7696" s="2"/>
    </row>
    <row r="7697" ht="12.75">
      <c r="AJ7697" s="2"/>
    </row>
    <row r="7698" ht="12.75">
      <c r="AJ7698" s="2"/>
    </row>
    <row r="7699" ht="12.75">
      <c r="AJ7699" s="2"/>
    </row>
    <row r="7700" ht="12.75">
      <c r="AJ7700" s="2"/>
    </row>
    <row r="7701" ht="12.75">
      <c r="AJ7701" s="2"/>
    </row>
    <row r="7702" ht="12.75">
      <c r="AJ7702" s="2"/>
    </row>
    <row r="7703" ht="12.75">
      <c r="AJ7703" s="2"/>
    </row>
    <row r="7704" ht="12.75">
      <c r="AJ7704" s="2"/>
    </row>
    <row r="7705" ht="12.75">
      <c r="AJ7705" s="2"/>
    </row>
    <row r="7706" ht="12.75">
      <c r="AJ7706" s="2"/>
    </row>
    <row r="7707" ht="12.75">
      <c r="AJ7707" s="2"/>
    </row>
    <row r="7708" ht="12.75">
      <c r="AJ7708" s="2"/>
    </row>
    <row r="7709" ht="12.75">
      <c r="AJ7709" s="2"/>
    </row>
    <row r="7710" ht="12.75">
      <c r="AJ7710" s="2"/>
    </row>
    <row r="7711" ht="12.75">
      <c r="AJ7711" s="2"/>
    </row>
    <row r="7712" ht="12.75">
      <c r="AJ7712" s="2"/>
    </row>
    <row r="7713" ht="12.75">
      <c r="AJ7713" s="2"/>
    </row>
    <row r="7714" ht="12.75">
      <c r="AJ7714" s="2"/>
    </row>
    <row r="7715" ht="12.75">
      <c r="AJ7715" s="2"/>
    </row>
    <row r="7716" ht="12.75">
      <c r="AJ7716" s="2"/>
    </row>
    <row r="7717" ht="12.75">
      <c r="AJ7717" s="2"/>
    </row>
    <row r="7718" ht="12.75">
      <c r="AJ7718" s="2"/>
    </row>
    <row r="7719" ht="12.75">
      <c r="AJ7719" s="2"/>
    </row>
    <row r="7720" ht="12.75">
      <c r="AJ7720" s="2"/>
    </row>
    <row r="7721" ht="12.75">
      <c r="AJ7721" s="2"/>
    </row>
    <row r="7722" ht="12.75">
      <c r="AJ7722" s="2"/>
    </row>
    <row r="7723" ht="12.75">
      <c r="AJ7723" s="2"/>
    </row>
    <row r="7724" ht="12.75">
      <c r="AJ7724" s="2"/>
    </row>
    <row r="7725" ht="12.75">
      <c r="AJ7725" s="2"/>
    </row>
    <row r="7726" ht="12.75">
      <c r="AJ7726" s="2"/>
    </row>
    <row r="7727" ht="12.75">
      <c r="AJ7727" s="2"/>
    </row>
    <row r="7728" ht="12.75">
      <c r="AJ7728" s="2"/>
    </row>
    <row r="7729" ht="12.75">
      <c r="AJ7729" s="2"/>
    </row>
    <row r="7730" ht="12.75">
      <c r="AJ7730" s="2"/>
    </row>
    <row r="7731" ht="12.75">
      <c r="AJ7731" s="2"/>
    </row>
    <row r="7732" ht="12.75">
      <c r="AJ7732" s="2"/>
    </row>
    <row r="7733" ht="12.75">
      <c r="AJ7733" s="2"/>
    </row>
    <row r="7734" ht="12.75">
      <c r="AJ7734" s="2"/>
    </row>
    <row r="7735" ht="12.75">
      <c r="AJ7735" s="2"/>
    </row>
    <row r="7736" ht="12.75">
      <c r="AJ7736" s="2"/>
    </row>
    <row r="7737" ht="12.75">
      <c r="AJ7737" s="2"/>
    </row>
    <row r="7738" ht="12.75">
      <c r="AJ7738" s="2"/>
    </row>
    <row r="7739" ht="12.75">
      <c r="AJ7739" s="2"/>
    </row>
    <row r="7740" ht="12.75">
      <c r="AJ7740" s="2"/>
    </row>
    <row r="7741" ht="12.75">
      <c r="AJ7741" s="2"/>
    </row>
    <row r="7742" ht="12.75">
      <c r="AJ7742" s="2"/>
    </row>
    <row r="7743" ht="12.75">
      <c r="AJ7743" s="2"/>
    </row>
    <row r="7744" ht="12.75">
      <c r="AJ7744" s="2"/>
    </row>
    <row r="7745" ht="12.75">
      <c r="AJ7745" s="2"/>
    </row>
    <row r="7746" ht="12.75">
      <c r="AJ7746" s="2"/>
    </row>
    <row r="7747" ht="12.75">
      <c r="AJ7747" s="2"/>
    </row>
    <row r="7748" ht="12.75">
      <c r="AJ7748" s="2"/>
    </row>
    <row r="7749" ht="12.75">
      <c r="AJ7749" s="2"/>
    </row>
    <row r="7750" ht="12.75">
      <c r="AJ7750" s="2"/>
    </row>
    <row r="7751" ht="12.75">
      <c r="AJ7751" s="2"/>
    </row>
    <row r="7752" ht="12.75">
      <c r="AJ7752" s="2"/>
    </row>
    <row r="7753" ht="12.75">
      <c r="AJ7753" s="2"/>
    </row>
    <row r="7754" ht="12.75">
      <c r="AJ7754" s="2"/>
    </row>
    <row r="7755" ht="12.75">
      <c r="AJ7755" s="2"/>
    </row>
    <row r="7756" ht="12.75">
      <c r="AJ7756" s="2"/>
    </row>
    <row r="7757" ht="12.75">
      <c r="AJ7757" s="2"/>
    </row>
    <row r="7758" ht="12.75">
      <c r="AJ7758" s="2"/>
    </row>
    <row r="7759" ht="12.75">
      <c r="AJ7759" s="2"/>
    </row>
    <row r="7760" ht="12.75">
      <c r="AJ7760" s="2"/>
    </row>
    <row r="7761" ht="12.75">
      <c r="AJ7761" s="2"/>
    </row>
    <row r="7762" ht="12.75">
      <c r="AJ7762" s="2"/>
    </row>
    <row r="7763" ht="12.75">
      <c r="AJ7763" s="2"/>
    </row>
    <row r="7764" ht="12.75">
      <c r="AJ7764" s="2"/>
    </row>
    <row r="7765" ht="12.75">
      <c r="AJ7765" s="2"/>
    </row>
    <row r="7766" ht="12.75">
      <c r="AJ7766" s="2"/>
    </row>
    <row r="7767" ht="12.75">
      <c r="AJ7767" s="2"/>
    </row>
    <row r="7768" ht="12.75">
      <c r="AJ7768" s="2"/>
    </row>
    <row r="7769" ht="12.75">
      <c r="AJ7769" s="2"/>
    </row>
    <row r="7770" ht="12.75">
      <c r="AJ7770" s="2"/>
    </row>
    <row r="7771" ht="12.75">
      <c r="AJ7771" s="2"/>
    </row>
    <row r="7772" ht="12.75">
      <c r="AJ7772" s="2"/>
    </row>
    <row r="7773" ht="12.75">
      <c r="AJ7773" s="2"/>
    </row>
    <row r="7774" ht="12.75">
      <c r="AJ7774" s="2"/>
    </row>
    <row r="7775" ht="12.75">
      <c r="AJ7775" s="2"/>
    </row>
    <row r="7776" ht="12.75">
      <c r="AJ7776" s="2"/>
    </row>
    <row r="7777" ht="12.75">
      <c r="AJ7777" s="2"/>
    </row>
    <row r="7778" ht="12.75">
      <c r="AJ7778" s="2"/>
    </row>
    <row r="7779" ht="12.75">
      <c r="AJ7779" s="2"/>
    </row>
    <row r="7780" ht="12.75">
      <c r="AJ7780" s="2"/>
    </row>
    <row r="7781" ht="12.75">
      <c r="AJ7781" s="2"/>
    </row>
    <row r="7782" ht="12.75">
      <c r="AJ7782" s="2"/>
    </row>
    <row r="7783" ht="12.75">
      <c r="AJ7783" s="2"/>
    </row>
    <row r="7784" ht="12.75">
      <c r="AJ7784" s="2"/>
    </row>
    <row r="7785" ht="12.75">
      <c r="AJ7785" s="2"/>
    </row>
    <row r="7786" ht="12.75">
      <c r="AJ7786" s="2"/>
    </row>
    <row r="7787" ht="12.75">
      <c r="AJ7787" s="2"/>
    </row>
    <row r="7788" ht="12.75">
      <c r="AJ7788" s="2"/>
    </row>
    <row r="7789" ht="12.75">
      <c r="AJ7789" s="2"/>
    </row>
    <row r="7790" ht="12.75">
      <c r="AJ7790" s="2"/>
    </row>
    <row r="7791" ht="12.75">
      <c r="AJ7791" s="2"/>
    </row>
    <row r="7792" ht="12.75">
      <c r="AJ7792" s="2"/>
    </row>
    <row r="7793" ht="12.75">
      <c r="AJ7793" s="2"/>
    </row>
    <row r="7794" ht="12.75">
      <c r="AJ7794" s="2"/>
    </row>
    <row r="7795" ht="12.75">
      <c r="AJ7795" s="2"/>
    </row>
    <row r="7796" ht="12.75">
      <c r="AJ7796" s="2"/>
    </row>
    <row r="7797" ht="12.75">
      <c r="AJ7797" s="2"/>
    </row>
    <row r="7798" ht="12.75">
      <c r="AJ7798" s="2"/>
    </row>
    <row r="7799" ht="12.75">
      <c r="AJ7799" s="2"/>
    </row>
    <row r="7800" ht="12.75">
      <c r="AJ7800" s="2"/>
    </row>
    <row r="7801" ht="12.75">
      <c r="AJ7801" s="2"/>
    </row>
    <row r="7802" ht="12.75">
      <c r="AJ7802" s="2"/>
    </row>
    <row r="7803" ht="12.75">
      <c r="AJ7803" s="2"/>
    </row>
    <row r="7804" ht="12.75">
      <c r="AJ7804" s="2"/>
    </row>
    <row r="7805" ht="12.75">
      <c r="AJ7805" s="2"/>
    </row>
    <row r="7806" ht="12.75">
      <c r="AJ7806" s="2"/>
    </row>
    <row r="7807" ht="12.75">
      <c r="AJ7807" s="2"/>
    </row>
    <row r="7808" ht="12.75">
      <c r="AJ7808" s="2"/>
    </row>
    <row r="7809" ht="12.75">
      <c r="AJ7809" s="2"/>
    </row>
    <row r="7810" ht="12.75">
      <c r="AJ7810" s="2"/>
    </row>
    <row r="7811" ht="12.75">
      <c r="AJ7811" s="2"/>
    </row>
    <row r="7812" ht="12.75">
      <c r="AJ7812" s="2"/>
    </row>
    <row r="7813" ht="12.75">
      <c r="AJ7813" s="2"/>
    </row>
    <row r="7814" ht="12.75">
      <c r="AJ7814" s="2"/>
    </row>
    <row r="7815" ht="12.75">
      <c r="AJ7815" s="2"/>
    </row>
    <row r="7816" ht="12.75">
      <c r="AJ7816" s="2"/>
    </row>
    <row r="7817" ht="12.75">
      <c r="AJ7817" s="2"/>
    </row>
    <row r="7818" ht="12.75">
      <c r="AJ7818" s="2"/>
    </row>
    <row r="7819" ht="12.75">
      <c r="AJ7819" s="2"/>
    </row>
    <row r="7820" ht="12.75">
      <c r="AJ7820" s="2"/>
    </row>
    <row r="7821" ht="12.75">
      <c r="AJ7821" s="2"/>
    </row>
    <row r="7822" ht="12.75">
      <c r="AJ7822" s="2"/>
    </row>
    <row r="7823" ht="12.75">
      <c r="AJ7823" s="2"/>
    </row>
    <row r="7824" ht="12.75">
      <c r="AJ7824" s="2"/>
    </row>
    <row r="7825" ht="12.75">
      <c r="AJ7825" s="2"/>
    </row>
    <row r="7826" ht="12.75">
      <c r="AJ7826" s="2"/>
    </row>
    <row r="7827" ht="12.75">
      <c r="AJ7827" s="2"/>
    </row>
    <row r="7828" ht="12.75">
      <c r="AJ7828" s="2"/>
    </row>
    <row r="7829" ht="12.75">
      <c r="AJ7829" s="2"/>
    </row>
    <row r="7830" ht="12.75">
      <c r="AJ7830" s="2"/>
    </row>
    <row r="7831" ht="12.75">
      <c r="AJ7831" s="2"/>
    </row>
    <row r="7832" ht="12.75">
      <c r="AJ7832" s="2"/>
    </row>
    <row r="7833" ht="12.75">
      <c r="AJ7833" s="2"/>
    </row>
    <row r="7834" ht="12.75">
      <c r="AJ7834" s="2"/>
    </row>
    <row r="7835" ht="12.75">
      <c r="AJ7835" s="2"/>
    </row>
    <row r="7836" ht="12.75">
      <c r="AJ7836" s="2"/>
    </row>
    <row r="7837" ht="12.75">
      <c r="AJ7837" s="2"/>
    </row>
    <row r="7838" ht="12.75">
      <c r="AJ7838" s="2"/>
    </row>
    <row r="7839" ht="12.75">
      <c r="AJ7839" s="2"/>
    </row>
    <row r="7840" ht="12.75">
      <c r="AJ7840" s="2"/>
    </row>
    <row r="7841" ht="12.75">
      <c r="AJ7841" s="2"/>
    </row>
    <row r="7842" ht="12.75">
      <c r="AJ7842" s="2"/>
    </row>
    <row r="7843" ht="12.75">
      <c r="AJ7843" s="2"/>
    </row>
    <row r="7844" ht="12.75">
      <c r="AJ7844" s="2"/>
    </row>
    <row r="7845" ht="12.75">
      <c r="AJ7845" s="2"/>
    </row>
    <row r="7846" ht="12.75">
      <c r="AJ7846" s="2"/>
    </row>
    <row r="7847" ht="12.75">
      <c r="AJ7847" s="2"/>
    </row>
    <row r="7848" ht="12.75">
      <c r="AJ7848" s="2"/>
    </row>
    <row r="7849" ht="12.75">
      <c r="AJ7849" s="2"/>
    </row>
    <row r="7850" ht="12.75">
      <c r="AJ7850" s="2"/>
    </row>
    <row r="7851" ht="12.75">
      <c r="AJ7851" s="2"/>
    </row>
    <row r="7852" ht="12.75">
      <c r="AJ7852" s="2"/>
    </row>
    <row r="7853" ht="12.75">
      <c r="AJ7853" s="2"/>
    </row>
    <row r="7854" ht="12.75">
      <c r="AJ7854" s="2"/>
    </row>
    <row r="7855" ht="12.75">
      <c r="AJ7855" s="2"/>
    </row>
    <row r="7856" ht="12.75">
      <c r="AJ7856" s="2"/>
    </row>
    <row r="7857" ht="12.75">
      <c r="AJ7857" s="2"/>
    </row>
    <row r="7858" ht="12.75">
      <c r="AJ7858" s="2"/>
    </row>
    <row r="7859" ht="12.75">
      <c r="AJ7859" s="2"/>
    </row>
    <row r="7860" ht="12.75">
      <c r="AJ7860" s="2"/>
    </row>
    <row r="7861" ht="12.75">
      <c r="AJ7861" s="2"/>
    </row>
    <row r="7862" ht="12.75">
      <c r="AJ7862" s="2"/>
    </row>
    <row r="7863" ht="12.75">
      <c r="AJ7863" s="2"/>
    </row>
    <row r="7864" ht="12.75">
      <c r="AJ7864" s="2"/>
    </row>
    <row r="7865" ht="12.75">
      <c r="AJ7865" s="2"/>
    </row>
    <row r="7866" ht="12.75">
      <c r="AJ7866" s="2"/>
    </row>
    <row r="7867" ht="12.75">
      <c r="AJ7867" s="2"/>
    </row>
    <row r="7868" ht="12.75">
      <c r="AJ7868" s="2"/>
    </row>
    <row r="7869" ht="12.75">
      <c r="AJ7869" s="2"/>
    </row>
    <row r="7870" ht="12.75">
      <c r="AJ7870" s="2"/>
    </row>
    <row r="7871" ht="12.75">
      <c r="AJ7871" s="2"/>
    </row>
    <row r="7872" ht="12.75">
      <c r="AJ7872" s="2"/>
    </row>
    <row r="7873" ht="12.75">
      <c r="AJ7873" s="2"/>
    </row>
    <row r="7874" ht="12.75">
      <c r="AJ7874" s="2"/>
    </row>
    <row r="7875" ht="12.75">
      <c r="AJ7875" s="2"/>
    </row>
    <row r="7876" ht="12.75">
      <c r="AJ7876" s="2"/>
    </row>
    <row r="7877" ht="12.75">
      <c r="AJ7877" s="2"/>
    </row>
    <row r="7878" ht="12.75">
      <c r="AJ7878" s="2"/>
    </row>
    <row r="7879" ht="12.75">
      <c r="AJ7879" s="2"/>
    </row>
    <row r="7880" ht="12.75">
      <c r="AJ7880" s="2"/>
    </row>
    <row r="7881" ht="12.75">
      <c r="AJ7881" s="2"/>
    </row>
    <row r="7882" ht="12.75">
      <c r="AJ7882" s="2"/>
    </row>
    <row r="7883" ht="12.75">
      <c r="AJ7883" s="2"/>
    </row>
    <row r="7884" ht="12.75">
      <c r="AJ7884" s="2"/>
    </row>
    <row r="7885" ht="12.75">
      <c r="AJ7885" s="2"/>
    </row>
    <row r="7886" ht="12.75">
      <c r="AJ7886" s="2"/>
    </row>
    <row r="7887" ht="12.75">
      <c r="AJ7887" s="2"/>
    </row>
    <row r="7888" ht="12.75">
      <c r="AJ7888" s="2"/>
    </row>
    <row r="7889" ht="12.75">
      <c r="AJ7889" s="2"/>
    </row>
    <row r="7890" ht="12.75">
      <c r="AJ7890" s="2"/>
    </row>
    <row r="7891" ht="12.75">
      <c r="AJ7891" s="2"/>
    </row>
    <row r="7892" ht="12.75">
      <c r="AJ7892" s="2"/>
    </row>
    <row r="7893" ht="12.75">
      <c r="AJ7893" s="2"/>
    </row>
    <row r="7894" ht="12.75">
      <c r="AJ7894" s="2"/>
    </row>
    <row r="7895" ht="12.75">
      <c r="AJ7895" s="2"/>
    </row>
    <row r="7896" ht="12.75">
      <c r="AJ7896" s="2"/>
    </row>
    <row r="7897" ht="12.75">
      <c r="AJ7897" s="2"/>
    </row>
    <row r="7898" ht="12.75">
      <c r="AJ7898" s="2"/>
    </row>
    <row r="7899" ht="12.75">
      <c r="AJ7899" s="2"/>
    </row>
    <row r="7900" ht="12.75">
      <c r="AJ7900" s="2"/>
    </row>
    <row r="7901" ht="12.75">
      <c r="AJ7901" s="2"/>
    </row>
    <row r="7902" ht="12.75">
      <c r="AJ7902" s="2"/>
    </row>
    <row r="7903" ht="12.75">
      <c r="AJ7903" s="2"/>
    </row>
    <row r="7904" ht="12.75">
      <c r="AJ7904" s="2"/>
    </row>
    <row r="7905" ht="12.75">
      <c r="AJ7905" s="2"/>
    </row>
    <row r="7906" ht="12.75">
      <c r="AJ7906" s="2"/>
    </row>
    <row r="7907" ht="12.75">
      <c r="AJ7907" s="2"/>
    </row>
    <row r="7908" ht="12.75">
      <c r="AJ7908" s="2"/>
    </row>
    <row r="7909" ht="12.75">
      <c r="AJ7909" s="2"/>
    </row>
    <row r="7910" ht="12.75">
      <c r="AJ7910" s="2"/>
    </row>
    <row r="7911" ht="12.75">
      <c r="AJ7911" s="2"/>
    </row>
    <row r="7912" ht="12.75">
      <c r="AJ7912" s="2"/>
    </row>
    <row r="7913" ht="12.75">
      <c r="AJ7913" s="2"/>
    </row>
    <row r="7914" ht="12.75">
      <c r="AJ7914" s="2"/>
    </row>
    <row r="7915" ht="12.75">
      <c r="AJ7915" s="2"/>
    </row>
    <row r="7916" ht="12.75">
      <c r="AJ7916" s="2"/>
    </row>
    <row r="7917" ht="12.75">
      <c r="AJ7917" s="2"/>
    </row>
    <row r="7918" ht="12.75">
      <c r="AJ7918" s="2"/>
    </row>
    <row r="7919" ht="12.75">
      <c r="AJ7919" s="2"/>
    </row>
    <row r="7920" ht="12.75">
      <c r="AJ7920" s="2"/>
    </row>
    <row r="7921" ht="12.75">
      <c r="AJ7921" s="2"/>
    </row>
    <row r="7922" ht="12.75">
      <c r="AJ7922" s="2"/>
    </row>
    <row r="7923" ht="12.75">
      <c r="AJ7923" s="2"/>
    </row>
    <row r="7924" ht="12.75">
      <c r="AJ7924" s="2"/>
    </row>
    <row r="7925" ht="12.75">
      <c r="AJ7925" s="2"/>
    </row>
    <row r="7926" ht="12.75">
      <c r="AJ7926" s="2"/>
    </row>
    <row r="7927" ht="12.75">
      <c r="AJ7927" s="2"/>
    </row>
    <row r="7928" ht="12.75">
      <c r="AJ7928" s="2"/>
    </row>
    <row r="7929" ht="12.75">
      <c r="AJ7929" s="2"/>
    </row>
    <row r="7930" ht="12.75">
      <c r="AJ7930" s="2"/>
    </row>
    <row r="7931" ht="12.75">
      <c r="AJ7931" s="2"/>
    </row>
    <row r="7932" ht="12.75">
      <c r="AJ7932" s="2"/>
    </row>
    <row r="7933" ht="12.75">
      <c r="AJ7933" s="2"/>
    </row>
    <row r="7934" ht="12.75">
      <c r="AJ7934" s="2"/>
    </row>
    <row r="7935" ht="12.75">
      <c r="AJ7935" s="2"/>
    </row>
    <row r="7936" ht="12.75">
      <c r="AJ7936" s="2"/>
    </row>
    <row r="7937" ht="12.75">
      <c r="AJ7937" s="2"/>
    </row>
    <row r="7938" ht="12.75">
      <c r="AJ7938" s="2"/>
    </row>
    <row r="7939" ht="12.75">
      <c r="AJ7939" s="2"/>
    </row>
    <row r="7940" ht="12.75">
      <c r="AJ7940" s="2"/>
    </row>
    <row r="7941" ht="12.75">
      <c r="AJ7941" s="2"/>
    </row>
    <row r="7942" ht="12.75">
      <c r="AJ7942" s="2"/>
    </row>
    <row r="7943" ht="12.75">
      <c r="AJ7943" s="2"/>
    </row>
    <row r="7944" ht="12.75">
      <c r="AJ7944" s="2"/>
    </row>
    <row r="7945" ht="12.75">
      <c r="AJ7945" s="2"/>
    </row>
    <row r="7946" ht="12.75">
      <c r="AJ7946" s="2"/>
    </row>
    <row r="7947" ht="12.75">
      <c r="AJ7947" s="2"/>
    </row>
    <row r="7948" ht="12.75">
      <c r="AJ7948" s="2"/>
    </row>
    <row r="7949" ht="12.75">
      <c r="AJ7949" s="2"/>
    </row>
    <row r="7950" ht="12.75">
      <c r="AJ7950" s="2"/>
    </row>
    <row r="7951" ht="12.75">
      <c r="AJ7951" s="2"/>
    </row>
    <row r="7952" ht="12.75">
      <c r="AJ7952" s="2"/>
    </row>
    <row r="7953" ht="12.75">
      <c r="AJ7953" s="2"/>
    </row>
    <row r="7954" ht="12.75">
      <c r="AJ7954" s="2"/>
    </row>
    <row r="7955" ht="12.75">
      <c r="AJ7955" s="2"/>
    </row>
    <row r="7956" ht="12.75">
      <c r="AJ7956" s="2"/>
    </row>
    <row r="7957" ht="12.75">
      <c r="AJ7957" s="2"/>
    </row>
    <row r="7958" ht="12.75">
      <c r="AJ7958" s="2"/>
    </row>
    <row r="7959" ht="12.75">
      <c r="AJ7959" s="2"/>
    </row>
    <row r="7960" ht="12.75">
      <c r="AJ7960" s="2"/>
    </row>
    <row r="7961" ht="12.75">
      <c r="AJ7961" s="2"/>
    </row>
    <row r="7962" ht="12.75">
      <c r="AJ7962" s="2"/>
    </row>
    <row r="7963" ht="12.75">
      <c r="AJ7963" s="2"/>
    </row>
    <row r="7964" ht="12.75">
      <c r="AJ7964" s="2"/>
    </row>
    <row r="7965" ht="12.75">
      <c r="AJ7965" s="2"/>
    </row>
    <row r="7966" ht="12.75">
      <c r="AJ7966" s="2"/>
    </row>
    <row r="7967" ht="12.75">
      <c r="AJ7967" s="2"/>
    </row>
    <row r="7968" ht="12.75">
      <c r="AJ7968" s="2"/>
    </row>
    <row r="7969" ht="12.75">
      <c r="AJ7969" s="2"/>
    </row>
    <row r="7970" ht="12.75">
      <c r="AJ7970" s="2"/>
    </row>
    <row r="7971" ht="12.75">
      <c r="AJ7971" s="2"/>
    </row>
    <row r="7972" ht="12.75">
      <c r="AJ7972" s="2"/>
    </row>
    <row r="7973" ht="12.75">
      <c r="AJ7973" s="2"/>
    </row>
    <row r="7974" ht="12.75">
      <c r="AJ7974" s="2"/>
    </row>
    <row r="7975" ht="12.75">
      <c r="AJ7975" s="2"/>
    </row>
    <row r="7976" ht="12.75">
      <c r="AJ7976" s="2"/>
    </row>
    <row r="7977" ht="12.75">
      <c r="AJ7977" s="2"/>
    </row>
    <row r="7978" ht="12.75">
      <c r="AJ7978" s="2"/>
    </row>
    <row r="7979" ht="12.75">
      <c r="AJ7979" s="2"/>
    </row>
    <row r="7980" ht="12.75">
      <c r="AJ7980" s="2"/>
    </row>
    <row r="7981" ht="12.75">
      <c r="AJ7981" s="2"/>
    </row>
    <row r="7982" ht="12.75">
      <c r="AJ7982" s="2"/>
    </row>
    <row r="7983" ht="12.75">
      <c r="AJ7983" s="2"/>
    </row>
    <row r="7984" ht="12.75">
      <c r="AJ7984" s="2"/>
    </row>
    <row r="7985" ht="12.75">
      <c r="AJ7985" s="2"/>
    </row>
    <row r="7986" ht="12.75">
      <c r="AJ7986" s="2"/>
    </row>
    <row r="7987" ht="12.75">
      <c r="AJ7987" s="2"/>
    </row>
    <row r="7988" ht="12.75">
      <c r="AJ7988" s="2"/>
    </row>
    <row r="7989" ht="12.75">
      <c r="AJ7989" s="2"/>
    </row>
    <row r="7990" ht="12.75">
      <c r="AJ7990" s="2"/>
    </row>
    <row r="7991" ht="12.75">
      <c r="AJ7991" s="2"/>
    </row>
    <row r="7992" ht="12.75">
      <c r="AJ7992" s="2"/>
    </row>
    <row r="7993" ht="12.75">
      <c r="AJ7993" s="2"/>
    </row>
    <row r="7994" ht="12.75">
      <c r="AJ7994" s="2"/>
    </row>
    <row r="7995" ht="12.75">
      <c r="AJ7995" s="2"/>
    </row>
    <row r="7996" ht="12.75">
      <c r="AJ7996" s="2"/>
    </row>
    <row r="7997" ht="12.75">
      <c r="AJ7997" s="2"/>
    </row>
    <row r="7998" ht="12.75">
      <c r="AJ7998" s="2"/>
    </row>
    <row r="7999" ht="12.75">
      <c r="AJ7999" s="2"/>
    </row>
    <row r="8000" ht="12.75">
      <c r="AJ8000" s="2"/>
    </row>
    <row r="8001" ht="12.75">
      <c r="AJ8001" s="2"/>
    </row>
    <row r="8002" ht="12.75">
      <c r="AJ8002" s="2"/>
    </row>
    <row r="8003" ht="12.75">
      <c r="AJ8003" s="2"/>
    </row>
    <row r="8004" ht="12.75">
      <c r="AJ8004" s="2"/>
    </row>
    <row r="8005" ht="12.75">
      <c r="AJ8005" s="2"/>
    </row>
    <row r="8006" ht="12.75">
      <c r="AJ8006" s="2"/>
    </row>
    <row r="8007" ht="12.75">
      <c r="AJ8007" s="2"/>
    </row>
    <row r="8008" ht="12.75">
      <c r="AJ8008" s="2"/>
    </row>
    <row r="8009" ht="12.75">
      <c r="AJ8009" s="2"/>
    </row>
    <row r="8010" ht="12.75">
      <c r="AJ8010" s="2"/>
    </row>
    <row r="8011" ht="12.75">
      <c r="AJ8011" s="2"/>
    </row>
    <row r="8012" ht="12.75">
      <c r="AJ8012" s="2"/>
    </row>
    <row r="8013" ht="12.75">
      <c r="AJ8013" s="2"/>
    </row>
    <row r="8014" ht="12.75">
      <c r="AJ8014" s="2"/>
    </row>
    <row r="8015" ht="12.75">
      <c r="AJ8015" s="2"/>
    </row>
    <row r="8016" ht="12.75">
      <c r="AJ8016" s="2"/>
    </row>
    <row r="8017" ht="12.75">
      <c r="AJ8017" s="2"/>
    </row>
    <row r="8018" ht="12.75">
      <c r="AJ8018" s="2"/>
    </row>
    <row r="8019" ht="12.75">
      <c r="AJ8019" s="2"/>
    </row>
    <row r="8020" ht="12.75">
      <c r="AJ8020" s="2"/>
    </row>
    <row r="8021" ht="12.75">
      <c r="AJ8021" s="2"/>
    </row>
    <row r="8022" ht="12.75">
      <c r="AJ8022" s="2"/>
    </row>
    <row r="8023" ht="12.75">
      <c r="AJ8023" s="2"/>
    </row>
    <row r="8024" ht="12.75">
      <c r="AJ8024" s="2"/>
    </row>
    <row r="8025" ht="12.75">
      <c r="AJ8025" s="2"/>
    </row>
    <row r="8026" ht="12.75">
      <c r="AJ8026" s="2"/>
    </row>
    <row r="8027" ht="12.75">
      <c r="AJ8027" s="2"/>
    </row>
    <row r="8028" ht="12.75">
      <c r="AJ8028" s="2"/>
    </row>
    <row r="8029" ht="12.75">
      <c r="AJ8029" s="2"/>
    </row>
    <row r="8030" ht="12.75">
      <c r="AJ8030" s="2"/>
    </row>
    <row r="8031" ht="12.75">
      <c r="AJ8031" s="2"/>
    </row>
    <row r="8032" ht="12.75">
      <c r="AJ8032" s="2"/>
    </row>
    <row r="8033" ht="12.75">
      <c r="AJ8033" s="2"/>
    </row>
    <row r="8034" ht="12.75">
      <c r="AJ8034" s="2"/>
    </row>
    <row r="8035" ht="12.75">
      <c r="AJ8035" s="2"/>
    </row>
    <row r="8036" ht="12.75">
      <c r="AJ8036" s="2"/>
    </row>
    <row r="8037" ht="12.75">
      <c r="AJ8037" s="2"/>
    </row>
    <row r="8038" ht="12.75">
      <c r="AJ8038" s="2"/>
    </row>
    <row r="8039" ht="12.75">
      <c r="AJ8039" s="2"/>
    </row>
    <row r="8040" ht="12.75">
      <c r="AJ8040" s="2"/>
    </row>
    <row r="8041" ht="12.75">
      <c r="AJ8041" s="2"/>
    </row>
    <row r="8042" ht="12.75">
      <c r="AJ8042" s="2"/>
    </row>
    <row r="8043" ht="12.75">
      <c r="AJ8043" s="2"/>
    </row>
    <row r="8044" ht="12.75">
      <c r="AJ8044" s="2"/>
    </row>
    <row r="8045" ht="12.75">
      <c r="AJ8045" s="2"/>
    </row>
    <row r="8046" ht="12.75">
      <c r="AJ8046" s="2"/>
    </row>
    <row r="8047" ht="12.75">
      <c r="AJ8047" s="2"/>
    </row>
    <row r="8048" ht="12.75">
      <c r="AJ8048" s="2"/>
    </row>
    <row r="8049" ht="12.75">
      <c r="AJ8049" s="2"/>
    </row>
    <row r="8050" ht="12.75">
      <c r="AJ8050" s="2"/>
    </row>
    <row r="8051" ht="12.75">
      <c r="AJ8051" s="2"/>
    </row>
    <row r="8052" ht="12.75">
      <c r="AJ8052" s="2"/>
    </row>
    <row r="8053" ht="12.75">
      <c r="AJ8053" s="2"/>
    </row>
    <row r="8054" ht="12.75">
      <c r="AJ8054" s="2"/>
    </row>
    <row r="8055" ht="12.75">
      <c r="AJ8055" s="2"/>
    </row>
    <row r="8056" ht="12.75">
      <c r="AJ8056" s="2"/>
    </row>
    <row r="8057" ht="12.75">
      <c r="AJ8057" s="2"/>
    </row>
    <row r="8058" ht="12.75">
      <c r="AJ8058" s="2"/>
    </row>
    <row r="8059" ht="12.75">
      <c r="AJ8059" s="2"/>
    </row>
    <row r="8060" ht="12.75">
      <c r="AJ8060" s="2"/>
    </row>
    <row r="8061" ht="12.75">
      <c r="AJ8061" s="2"/>
    </row>
    <row r="8062" ht="12.75">
      <c r="AJ8062" s="2"/>
    </row>
    <row r="8063" ht="12.75">
      <c r="AJ8063" s="2"/>
    </row>
    <row r="8064" ht="12.75">
      <c r="AJ8064" s="2"/>
    </row>
    <row r="8065" ht="12.75">
      <c r="AJ8065" s="2"/>
    </row>
    <row r="8066" ht="12.75">
      <c r="AJ8066" s="2"/>
    </row>
    <row r="8067" ht="12.75">
      <c r="AJ8067" s="2"/>
    </row>
    <row r="8068" ht="12.75">
      <c r="AJ8068" s="2"/>
    </row>
    <row r="8069" ht="12.75">
      <c r="AJ8069" s="2"/>
    </row>
    <row r="8070" ht="12.75">
      <c r="AJ8070" s="2"/>
    </row>
    <row r="8071" ht="12.75">
      <c r="AJ8071" s="2"/>
    </row>
    <row r="8072" ht="12.75">
      <c r="AJ8072" s="2"/>
    </row>
    <row r="8073" ht="12.75">
      <c r="AJ8073" s="2"/>
    </row>
    <row r="8074" ht="12.75">
      <c r="AJ8074" s="2"/>
    </row>
    <row r="8075" ht="12.75">
      <c r="AJ8075" s="2"/>
    </row>
    <row r="8076" ht="12.75">
      <c r="AJ8076" s="2"/>
    </row>
    <row r="8077" ht="12.75">
      <c r="AJ8077" s="2"/>
    </row>
    <row r="8078" ht="12.75">
      <c r="AJ8078" s="2"/>
    </row>
    <row r="8079" ht="12.75">
      <c r="AJ8079" s="2"/>
    </row>
    <row r="8080" ht="12.75">
      <c r="AJ8080" s="2"/>
    </row>
    <row r="8081" ht="12.75">
      <c r="AJ8081" s="2"/>
    </row>
    <row r="8082" ht="12.75">
      <c r="AJ8082" s="2"/>
    </row>
    <row r="8083" ht="12.75">
      <c r="AJ8083" s="2"/>
    </row>
    <row r="8084" ht="12.75">
      <c r="AJ8084" s="2"/>
    </row>
    <row r="8085" ht="12.75">
      <c r="AJ8085" s="2"/>
    </row>
    <row r="8086" ht="12.75">
      <c r="AJ8086" s="2"/>
    </row>
    <row r="8087" ht="12.75">
      <c r="AJ8087" s="2"/>
    </row>
    <row r="8088" ht="12.75">
      <c r="AJ8088" s="2"/>
    </row>
    <row r="8089" ht="12.75">
      <c r="AJ8089" s="2"/>
    </row>
    <row r="8090" ht="12.75">
      <c r="AJ8090" s="2"/>
    </row>
    <row r="8091" ht="12.75">
      <c r="AJ8091" s="2"/>
    </row>
    <row r="8092" ht="12.75">
      <c r="AJ8092" s="2"/>
    </row>
    <row r="8093" ht="12.75">
      <c r="AJ8093" s="2"/>
    </row>
    <row r="8094" ht="12.75">
      <c r="AJ8094" s="2"/>
    </row>
    <row r="8095" ht="12.75">
      <c r="AJ8095" s="2"/>
    </row>
    <row r="8096" ht="12.75">
      <c r="AJ8096" s="2"/>
    </row>
    <row r="8097" ht="12.75">
      <c r="AJ8097" s="2"/>
    </row>
    <row r="8098" ht="12.75">
      <c r="AJ8098" s="2"/>
    </row>
    <row r="8099" ht="12.75">
      <c r="AJ8099" s="2"/>
    </row>
    <row r="8100" ht="12.75">
      <c r="AJ8100" s="2"/>
    </row>
    <row r="8101" ht="12.75">
      <c r="AJ8101" s="2"/>
    </row>
    <row r="8102" ht="12.75">
      <c r="AJ8102" s="2"/>
    </row>
    <row r="8103" ht="12.75">
      <c r="AJ8103" s="2"/>
    </row>
    <row r="8104" ht="12.75">
      <c r="AJ8104" s="2"/>
    </row>
    <row r="8105" ht="12.75">
      <c r="AJ8105" s="2"/>
    </row>
    <row r="8106" ht="12.75">
      <c r="AJ8106" s="2"/>
    </row>
    <row r="8107" ht="12.75">
      <c r="AJ8107" s="2"/>
    </row>
    <row r="8108" ht="12.75">
      <c r="AJ8108" s="2"/>
    </row>
    <row r="8109" ht="12.75">
      <c r="AJ8109" s="2"/>
    </row>
    <row r="8110" ht="12.75">
      <c r="AJ8110" s="2"/>
    </row>
    <row r="8111" ht="12.75">
      <c r="AJ8111" s="2"/>
    </row>
    <row r="8112" ht="12.75">
      <c r="AJ8112" s="2"/>
    </row>
    <row r="8113" ht="12.75">
      <c r="AJ8113" s="2"/>
    </row>
    <row r="8114" ht="12.75">
      <c r="AJ8114" s="2"/>
    </row>
    <row r="8115" ht="12.75">
      <c r="AJ8115" s="2"/>
    </row>
    <row r="8116" ht="12.75">
      <c r="AJ8116" s="2"/>
    </row>
    <row r="8117" ht="12.75">
      <c r="AJ8117" s="2"/>
    </row>
    <row r="8118" ht="12.75">
      <c r="AJ8118" s="2"/>
    </row>
    <row r="8119" ht="12.75">
      <c r="AJ8119" s="2"/>
    </row>
    <row r="8120" ht="12.75">
      <c r="AJ8120" s="2"/>
    </row>
    <row r="8121" ht="12.75">
      <c r="AJ8121" s="2"/>
    </row>
    <row r="8122" ht="12.75">
      <c r="AJ8122" s="2"/>
    </row>
    <row r="8123" ht="12.75">
      <c r="AJ8123" s="2"/>
    </row>
    <row r="8124" ht="12.75">
      <c r="AJ8124" s="2"/>
    </row>
    <row r="8125" ht="12.75">
      <c r="AJ8125" s="2"/>
    </row>
    <row r="8126" ht="12.75">
      <c r="AJ8126" s="2"/>
    </row>
    <row r="8127" ht="12.75">
      <c r="AJ8127" s="2"/>
    </row>
    <row r="8128" ht="12.75">
      <c r="AJ8128" s="2"/>
    </row>
    <row r="8129" ht="12.75">
      <c r="AJ8129" s="2"/>
    </row>
    <row r="8130" ht="12.75">
      <c r="AJ8130" s="2"/>
    </row>
    <row r="8131" ht="12.75">
      <c r="AJ8131" s="2"/>
    </row>
    <row r="8132" ht="12.75">
      <c r="AJ8132" s="2"/>
    </row>
    <row r="8133" ht="12.75">
      <c r="AJ8133" s="2"/>
    </row>
    <row r="8134" ht="12.75">
      <c r="AJ8134" s="2"/>
    </row>
    <row r="8135" ht="12.75">
      <c r="AJ8135" s="2"/>
    </row>
    <row r="8136" ht="12.75">
      <c r="AJ8136" s="2"/>
    </row>
    <row r="8137" ht="12.75">
      <c r="AJ8137" s="2"/>
    </row>
    <row r="8138" ht="12.75">
      <c r="AJ8138" s="2"/>
    </row>
    <row r="8139" ht="12.75">
      <c r="AJ8139" s="2"/>
    </row>
    <row r="8140" ht="12.75">
      <c r="AJ8140" s="2"/>
    </row>
    <row r="8141" ht="12.75">
      <c r="AJ8141" s="2"/>
    </row>
    <row r="8142" ht="12.75">
      <c r="AJ8142" s="2"/>
    </row>
    <row r="8143" ht="12.75">
      <c r="AJ8143" s="2"/>
    </row>
    <row r="8144" ht="12.75">
      <c r="AJ8144" s="2"/>
    </row>
    <row r="8145" ht="12.75">
      <c r="AJ8145" s="2"/>
    </row>
    <row r="8146" ht="12.75">
      <c r="AJ8146" s="2"/>
    </row>
    <row r="8147" ht="12.75">
      <c r="AJ8147" s="2"/>
    </row>
    <row r="8148" ht="12.75">
      <c r="AJ8148" s="2"/>
    </row>
    <row r="8149" ht="12.75">
      <c r="AJ8149" s="2"/>
    </row>
    <row r="8150" ht="12.75">
      <c r="AJ8150" s="2"/>
    </row>
    <row r="8151" ht="12.75">
      <c r="AJ8151" s="2"/>
    </row>
    <row r="8152" ht="12.75">
      <c r="AJ8152" s="2"/>
    </row>
    <row r="8153" ht="12.75">
      <c r="AJ8153" s="2"/>
    </row>
    <row r="8154" ht="12.75">
      <c r="AJ8154" s="2"/>
    </row>
    <row r="8155" ht="12.75">
      <c r="AJ8155" s="2"/>
    </row>
    <row r="8156" ht="12.75">
      <c r="AJ8156" s="2"/>
    </row>
    <row r="8157" ht="12.75">
      <c r="AJ8157" s="2"/>
    </row>
    <row r="8158" ht="12.75">
      <c r="AJ8158" s="2"/>
    </row>
    <row r="8159" ht="12.75">
      <c r="AJ8159" s="2"/>
    </row>
    <row r="8160" ht="12.75">
      <c r="AJ8160" s="2"/>
    </row>
    <row r="8161" ht="12.75">
      <c r="AJ8161" s="2"/>
    </row>
    <row r="8162" ht="12.75">
      <c r="AJ8162" s="2"/>
    </row>
    <row r="8163" ht="12.75">
      <c r="AJ8163" s="2"/>
    </row>
    <row r="8164" ht="12.75">
      <c r="AJ8164" s="2"/>
    </row>
    <row r="8165" ht="12.75">
      <c r="AJ8165" s="2"/>
    </row>
    <row r="8166" ht="12.75">
      <c r="AJ8166" s="2"/>
    </row>
    <row r="8167" ht="12.75">
      <c r="AJ8167" s="2"/>
    </row>
    <row r="8168" ht="12.75">
      <c r="AJ8168" s="2"/>
    </row>
    <row r="8169" ht="12.75">
      <c r="AJ8169" s="2"/>
    </row>
    <row r="8170" ht="12.75">
      <c r="AJ8170" s="2"/>
    </row>
    <row r="8171" ht="12.75">
      <c r="AJ8171" s="2"/>
    </row>
    <row r="8172" ht="12.75">
      <c r="AJ8172" s="2"/>
    </row>
    <row r="8173" ht="12.75">
      <c r="AJ8173" s="2"/>
    </row>
    <row r="8174" ht="12.75">
      <c r="AJ8174" s="2"/>
    </row>
    <row r="8175" ht="12.75">
      <c r="AJ8175" s="2"/>
    </row>
    <row r="8176" ht="12.75">
      <c r="AJ8176" s="2"/>
    </row>
    <row r="8177" ht="12.75">
      <c r="AJ8177" s="2"/>
    </row>
    <row r="8178" ht="12.75">
      <c r="AJ8178" s="2"/>
    </row>
    <row r="8179" ht="12.75">
      <c r="AJ8179" s="2"/>
    </row>
    <row r="8180" ht="12.75">
      <c r="AJ8180" s="2"/>
    </row>
    <row r="8181" ht="12.75">
      <c r="AJ8181" s="2"/>
    </row>
    <row r="8182" ht="12.75">
      <c r="AJ8182" s="2"/>
    </row>
    <row r="8183" ht="12.75">
      <c r="AJ8183" s="2"/>
    </row>
    <row r="8184" ht="12.75">
      <c r="AJ8184" s="2"/>
    </row>
    <row r="8185" ht="12.75">
      <c r="AJ8185" s="2"/>
    </row>
    <row r="8186" ht="12.75">
      <c r="AJ8186" s="2"/>
    </row>
    <row r="8187" ht="12.75">
      <c r="AJ8187" s="2"/>
    </row>
    <row r="8188" ht="12.75">
      <c r="AJ8188" s="2"/>
    </row>
    <row r="8189" ht="12.75">
      <c r="AJ8189" s="2"/>
    </row>
    <row r="8190" ht="12.75">
      <c r="AJ8190" s="2"/>
    </row>
    <row r="8191" ht="12.75">
      <c r="AJ8191" s="2"/>
    </row>
    <row r="8192" ht="12.75">
      <c r="AJ8192" s="2"/>
    </row>
    <row r="8193" ht="12.75">
      <c r="AJ8193" s="2"/>
    </row>
    <row r="8194" ht="12.75">
      <c r="AJ8194" s="2"/>
    </row>
    <row r="8195" ht="12.75">
      <c r="AJ8195" s="2"/>
    </row>
    <row r="8196" ht="12.75">
      <c r="AJ8196" s="2"/>
    </row>
    <row r="8197" ht="12.75">
      <c r="AJ8197" s="2"/>
    </row>
    <row r="8198" ht="12.75">
      <c r="AJ8198" s="2"/>
    </row>
    <row r="8199" ht="12.75">
      <c r="AJ8199" s="2"/>
    </row>
    <row r="8200" ht="12.75">
      <c r="AJ8200" s="2"/>
    </row>
    <row r="8201" ht="12.75">
      <c r="AJ8201" s="2"/>
    </row>
    <row r="8202" ht="12.75">
      <c r="AJ8202" s="2"/>
    </row>
    <row r="8203" ht="12.75">
      <c r="AJ8203" s="2"/>
    </row>
    <row r="8204" ht="12.75">
      <c r="AJ8204" s="2"/>
    </row>
    <row r="8205" ht="12.75">
      <c r="AJ8205" s="2"/>
    </row>
    <row r="8206" ht="12.75">
      <c r="AJ8206" s="2"/>
    </row>
    <row r="8207" ht="12.75">
      <c r="AJ8207" s="2"/>
    </row>
    <row r="8208" ht="12.75">
      <c r="AJ8208" s="2"/>
    </row>
    <row r="8209" ht="12.75">
      <c r="AJ8209" s="2"/>
    </row>
    <row r="8210" ht="12.75">
      <c r="AJ8210" s="2"/>
    </row>
    <row r="8211" ht="12.75">
      <c r="AJ8211" s="2"/>
    </row>
    <row r="8212" ht="12.75">
      <c r="AJ8212" s="2"/>
    </row>
    <row r="8213" ht="12.75">
      <c r="AJ8213" s="2"/>
    </row>
    <row r="8214" ht="12.75">
      <c r="AJ8214" s="2"/>
    </row>
    <row r="8215" ht="12.75">
      <c r="AJ8215" s="2"/>
    </row>
    <row r="8216" ht="12.75">
      <c r="AJ8216" s="2"/>
    </row>
    <row r="8217" ht="12.75">
      <c r="AJ8217" s="2"/>
    </row>
    <row r="8218" ht="12.75">
      <c r="AJ8218" s="2"/>
    </row>
    <row r="8219" ht="12.75">
      <c r="AJ8219" s="2"/>
    </row>
    <row r="8220" ht="12.75">
      <c r="AJ8220" s="2"/>
    </row>
    <row r="8221" ht="12.75">
      <c r="AJ8221" s="2"/>
    </row>
    <row r="8222" ht="12.75">
      <c r="AJ8222" s="2"/>
    </row>
    <row r="8223" ht="12.75">
      <c r="AJ8223" s="2"/>
    </row>
    <row r="8224" ht="12.75">
      <c r="AJ8224" s="2"/>
    </row>
    <row r="8225" ht="12.75">
      <c r="AJ8225" s="2"/>
    </row>
    <row r="8226" ht="12.75">
      <c r="AJ8226" s="2"/>
    </row>
    <row r="8227" ht="12.75">
      <c r="AJ8227" s="2"/>
    </row>
    <row r="8228" ht="12.75">
      <c r="AJ8228" s="2"/>
    </row>
    <row r="8229" ht="12.75">
      <c r="AJ8229" s="2"/>
    </row>
    <row r="8230" ht="12.75">
      <c r="AJ8230" s="2"/>
    </row>
    <row r="8231" ht="12.75">
      <c r="AJ8231" s="2"/>
    </row>
    <row r="8232" ht="12.75">
      <c r="AJ8232" s="2"/>
    </row>
    <row r="8233" ht="12.75">
      <c r="AJ8233" s="2"/>
    </row>
    <row r="8234" ht="12.75">
      <c r="AJ8234" s="2"/>
    </row>
    <row r="8235" ht="12.75">
      <c r="AJ8235" s="2"/>
    </row>
    <row r="8236" ht="12.75">
      <c r="AJ8236" s="2"/>
    </row>
    <row r="8237" ht="12.75">
      <c r="AJ8237" s="2"/>
    </row>
    <row r="8238" ht="12.75">
      <c r="AJ8238" s="2"/>
    </row>
    <row r="8239" ht="12.75">
      <c r="AJ8239" s="2"/>
    </row>
    <row r="8240" ht="12.75">
      <c r="AJ8240" s="2"/>
    </row>
    <row r="8241" ht="12.75">
      <c r="AJ8241" s="2"/>
    </row>
    <row r="8242" ht="12.75">
      <c r="AJ8242" s="2"/>
    </row>
    <row r="8243" ht="12.75">
      <c r="AJ8243" s="2"/>
    </row>
    <row r="8244" ht="12.75">
      <c r="AJ8244" s="2"/>
    </row>
    <row r="8245" ht="12.75">
      <c r="AJ8245" s="2"/>
    </row>
    <row r="8246" ht="12.75">
      <c r="AJ8246" s="2"/>
    </row>
    <row r="8247" ht="12.75">
      <c r="AJ8247" s="2"/>
    </row>
    <row r="8248" ht="12.75">
      <c r="AJ8248" s="2"/>
    </row>
    <row r="8249" ht="12.75">
      <c r="AJ8249" s="2"/>
    </row>
    <row r="8250" ht="12.75">
      <c r="AJ8250" s="2"/>
    </row>
    <row r="8251" ht="12.75">
      <c r="AJ8251" s="2"/>
    </row>
    <row r="8252" ht="12.75">
      <c r="AJ8252" s="2"/>
    </row>
    <row r="8253" ht="12.75">
      <c r="AJ8253" s="2"/>
    </row>
    <row r="8254" ht="12.75">
      <c r="AJ8254" s="2"/>
    </row>
    <row r="8255" ht="12.75">
      <c r="AJ8255" s="2"/>
    </row>
    <row r="8256" ht="12.75">
      <c r="AJ8256" s="2"/>
    </row>
    <row r="8257" ht="12.75">
      <c r="AJ8257" s="2"/>
    </row>
    <row r="8258" ht="12.75">
      <c r="AJ8258" s="2"/>
    </row>
    <row r="8259" ht="12.75">
      <c r="AJ8259" s="2"/>
    </row>
    <row r="8260" ht="12.75">
      <c r="AJ8260" s="2"/>
    </row>
    <row r="8261" ht="12.75">
      <c r="AJ8261" s="2"/>
    </row>
    <row r="8262" ht="12.75">
      <c r="AJ8262" s="2"/>
    </row>
    <row r="8263" ht="12.75">
      <c r="AJ8263" s="2"/>
    </row>
    <row r="8264" ht="12.75">
      <c r="AJ8264" s="2"/>
    </row>
    <row r="8265" ht="12.75">
      <c r="AJ8265" s="2"/>
    </row>
    <row r="8266" ht="12.75">
      <c r="AJ8266" s="2"/>
    </row>
    <row r="8267" ht="12.75">
      <c r="AJ8267" s="2"/>
    </row>
    <row r="8268" ht="12.75">
      <c r="AJ8268" s="2"/>
    </row>
    <row r="8269" ht="12.75">
      <c r="AJ8269" s="2"/>
    </row>
    <row r="8270" ht="12.75">
      <c r="AJ8270" s="2"/>
    </row>
    <row r="8271" ht="12.75">
      <c r="AJ8271" s="2"/>
    </row>
    <row r="8272" ht="12.75">
      <c r="AJ8272" s="2"/>
    </row>
    <row r="8273" ht="12.75">
      <c r="AJ8273" s="2"/>
    </row>
    <row r="8274" ht="12.75">
      <c r="AJ8274" s="2"/>
    </row>
    <row r="8275" ht="12.75">
      <c r="AJ8275" s="2"/>
    </row>
    <row r="8276" ht="12.75">
      <c r="AJ8276" s="2"/>
    </row>
    <row r="8277" ht="12.75">
      <c r="AJ8277" s="2"/>
    </row>
    <row r="8278" ht="12.75">
      <c r="AJ8278" s="2"/>
    </row>
    <row r="8279" ht="12.75">
      <c r="AJ8279" s="2"/>
    </row>
    <row r="8280" ht="12.75">
      <c r="AJ8280" s="2"/>
    </row>
    <row r="8281" ht="12.75">
      <c r="AJ8281" s="2"/>
    </row>
    <row r="8282" ht="12.75">
      <c r="AJ8282" s="2"/>
    </row>
    <row r="8283" ht="12.75">
      <c r="AJ8283" s="2"/>
    </row>
    <row r="8284" ht="12.75">
      <c r="AJ8284" s="2"/>
    </row>
    <row r="8285" ht="12.75">
      <c r="AJ8285" s="2"/>
    </row>
    <row r="8286" ht="12.75">
      <c r="AJ8286" s="2"/>
    </row>
    <row r="8287" ht="12.75">
      <c r="AJ8287" s="2"/>
    </row>
    <row r="8288" ht="12.75">
      <c r="AJ8288" s="2"/>
    </row>
    <row r="8289" ht="12.75">
      <c r="AJ8289" s="2"/>
    </row>
    <row r="8290" ht="12.75">
      <c r="AJ8290" s="2"/>
    </row>
    <row r="8291" ht="12.75">
      <c r="AJ8291" s="2"/>
    </row>
    <row r="8292" ht="12.75">
      <c r="AJ8292" s="2"/>
    </row>
    <row r="8293" ht="12.75">
      <c r="AJ8293" s="2"/>
    </row>
    <row r="8294" ht="12.75">
      <c r="AJ8294" s="2"/>
    </row>
    <row r="8295" ht="12.75">
      <c r="AJ8295" s="2"/>
    </row>
    <row r="8296" ht="12.75">
      <c r="AJ8296" s="2"/>
    </row>
    <row r="8297" ht="12.75">
      <c r="AJ8297" s="2"/>
    </row>
    <row r="8298" ht="12.75">
      <c r="AJ8298" s="2"/>
    </row>
    <row r="8299" ht="12.75">
      <c r="AJ8299" s="2"/>
    </row>
    <row r="8300" ht="12.75">
      <c r="AJ8300" s="2"/>
    </row>
    <row r="8301" ht="12.75">
      <c r="AJ8301" s="2"/>
    </row>
    <row r="8302" ht="12.75">
      <c r="AJ8302" s="2"/>
    </row>
    <row r="8303" ht="12.75">
      <c r="AJ8303" s="2"/>
    </row>
    <row r="8304" ht="12.75">
      <c r="AJ8304" s="2"/>
    </row>
    <row r="8305" ht="12.75">
      <c r="AJ8305" s="2"/>
    </row>
    <row r="8306" ht="12.75">
      <c r="AJ8306" s="2"/>
    </row>
    <row r="8307" ht="12.75">
      <c r="AJ8307" s="2"/>
    </row>
    <row r="8308" ht="12.75">
      <c r="AJ8308" s="2"/>
    </row>
    <row r="8309" ht="12.75">
      <c r="AJ8309" s="2"/>
    </row>
    <row r="8310" ht="12.75">
      <c r="AJ8310" s="2"/>
    </row>
    <row r="8311" ht="12.75">
      <c r="AJ8311" s="2"/>
    </row>
    <row r="8312" ht="12.75">
      <c r="AJ8312" s="2"/>
    </row>
    <row r="8313" ht="12.75">
      <c r="AJ8313" s="2"/>
    </row>
    <row r="8314" ht="12.75">
      <c r="AJ8314" s="2"/>
    </row>
    <row r="8315" ht="12.75">
      <c r="AJ8315" s="2"/>
    </row>
    <row r="8316" ht="12.75">
      <c r="AJ8316" s="2"/>
    </row>
    <row r="8317" ht="12.75">
      <c r="AJ8317" s="2"/>
    </row>
    <row r="8318" ht="12.75">
      <c r="AJ8318" s="2"/>
    </row>
    <row r="8319" ht="12.75">
      <c r="AJ8319" s="2"/>
    </row>
    <row r="8320" ht="12.75">
      <c r="AJ8320" s="2"/>
    </row>
    <row r="8321" ht="12.75">
      <c r="AJ8321" s="2"/>
    </row>
    <row r="8322" ht="12.75">
      <c r="AJ8322" s="2"/>
    </row>
    <row r="8323" ht="12.75">
      <c r="AJ8323" s="2"/>
    </row>
    <row r="8324" ht="12.75">
      <c r="AJ8324" s="2"/>
    </row>
    <row r="8325" ht="12.75">
      <c r="AJ8325" s="2"/>
    </row>
    <row r="8326" ht="12.75">
      <c r="AJ8326" s="2"/>
    </row>
    <row r="8327" ht="12.75">
      <c r="AJ8327" s="2"/>
    </row>
    <row r="8328" ht="12.75">
      <c r="AJ8328" s="2"/>
    </row>
    <row r="8329" ht="12.75">
      <c r="AJ8329" s="2"/>
    </row>
    <row r="8330" ht="12.75">
      <c r="AJ8330" s="2"/>
    </row>
    <row r="8331" ht="12.75">
      <c r="AJ8331" s="2"/>
    </row>
    <row r="8332" ht="12.75">
      <c r="AJ8332" s="2"/>
    </row>
    <row r="8333" ht="12.75">
      <c r="AJ8333" s="2"/>
    </row>
    <row r="8334" ht="12.75">
      <c r="AJ8334" s="2"/>
    </row>
    <row r="8335" ht="12.75">
      <c r="AJ8335" s="2"/>
    </row>
    <row r="8336" ht="12.75">
      <c r="AJ8336" s="2"/>
    </row>
    <row r="8337" ht="12.75">
      <c r="AJ8337" s="2"/>
    </row>
    <row r="8338" ht="12.75">
      <c r="AJ8338" s="2"/>
    </row>
    <row r="8339" ht="12.75">
      <c r="AJ8339" s="2"/>
    </row>
    <row r="8340" ht="12.75">
      <c r="AJ8340" s="2"/>
    </row>
    <row r="8341" ht="12.75">
      <c r="AJ8341" s="2"/>
    </row>
    <row r="8342" ht="12.75">
      <c r="AJ8342" s="2"/>
    </row>
    <row r="8343" ht="12.75">
      <c r="AJ8343" s="2"/>
    </row>
    <row r="8344" ht="12.75">
      <c r="AJ8344" s="2"/>
    </row>
    <row r="8345" ht="12.75">
      <c r="AJ8345" s="2"/>
    </row>
    <row r="8346" ht="12.75">
      <c r="AJ8346" s="2"/>
    </row>
    <row r="8347" ht="12.75">
      <c r="AJ8347" s="2"/>
    </row>
    <row r="8348" ht="12.75">
      <c r="AJ8348" s="2"/>
    </row>
    <row r="8349" ht="12.75">
      <c r="AJ8349" s="2"/>
    </row>
    <row r="8350" ht="12.75">
      <c r="AJ8350" s="2"/>
    </row>
    <row r="8351" ht="12.75">
      <c r="AJ8351" s="2"/>
    </row>
    <row r="8352" ht="12.75">
      <c r="AJ8352" s="2"/>
    </row>
    <row r="8353" ht="12.75">
      <c r="AJ8353" s="2"/>
    </row>
    <row r="8354" ht="12.75">
      <c r="AJ8354" s="2"/>
    </row>
    <row r="8355" ht="12.75">
      <c r="AJ8355" s="2"/>
    </row>
    <row r="8356" ht="12.75">
      <c r="AJ8356" s="2"/>
    </row>
    <row r="8357" ht="12.75">
      <c r="AJ8357" s="2"/>
    </row>
    <row r="8358" ht="12.75">
      <c r="AJ8358" s="2"/>
    </row>
    <row r="8359" ht="12.75">
      <c r="AJ8359" s="2"/>
    </row>
    <row r="8360" ht="12.75">
      <c r="AJ8360" s="2"/>
    </row>
    <row r="8361" ht="12.75">
      <c r="AJ8361" s="2"/>
    </row>
    <row r="8362" ht="12.75">
      <c r="AJ8362" s="2"/>
    </row>
    <row r="8363" ht="12.75">
      <c r="AJ8363" s="2"/>
    </row>
    <row r="8364" ht="12.75">
      <c r="AJ8364" s="2"/>
    </row>
    <row r="8365" ht="12.75">
      <c r="AJ8365" s="2"/>
    </row>
    <row r="8366" ht="12.75">
      <c r="AJ8366" s="2"/>
    </row>
    <row r="8367" ht="12.75">
      <c r="AJ8367" s="2"/>
    </row>
    <row r="8368" ht="12.75">
      <c r="AJ8368" s="2"/>
    </row>
    <row r="8369" ht="12.75">
      <c r="AJ8369" s="2"/>
    </row>
    <row r="8370" ht="12.75">
      <c r="AJ8370" s="2"/>
    </row>
    <row r="8371" ht="12.75">
      <c r="AJ8371" s="2"/>
    </row>
    <row r="8372" ht="12.75">
      <c r="AJ8372" s="2"/>
    </row>
    <row r="8373" ht="12.75">
      <c r="AJ8373" s="2"/>
    </row>
    <row r="8374" ht="12.75">
      <c r="AJ8374" s="2"/>
    </row>
    <row r="8375" ht="12.75">
      <c r="AJ8375" s="2"/>
    </row>
    <row r="8376" ht="12.75">
      <c r="AJ8376" s="2"/>
    </row>
    <row r="8377" ht="12.75">
      <c r="AJ8377" s="2"/>
    </row>
    <row r="8378" ht="12.75">
      <c r="AJ8378" s="2"/>
    </row>
    <row r="8379" ht="12.75">
      <c r="AJ8379" s="2"/>
    </row>
    <row r="8380" ht="12.75">
      <c r="AJ8380" s="2"/>
    </row>
    <row r="8381" ht="12.75">
      <c r="AJ8381" s="2"/>
    </row>
    <row r="8382" ht="12.75">
      <c r="AJ8382" s="2"/>
    </row>
    <row r="8383" ht="12.75">
      <c r="AJ8383" s="2"/>
    </row>
    <row r="8384" ht="12.75">
      <c r="AJ8384" s="2"/>
    </row>
    <row r="8385" ht="12.75">
      <c r="AJ8385" s="2"/>
    </row>
    <row r="8386" ht="12.75">
      <c r="AJ8386" s="2"/>
    </row>
    <row r="8387" ht="12.75">
      <c r="AJ8387" s="2"/>
    </row>
    <row r="8388" ht="12.75">
      <c r="AJ8388" s="2"/>
    </row>
    <row r="8389" ht="12.75">
      <c r="AJ8389" s="2"/>
    </row>
    <row r="8390" ht="12.75">
      <c r="AJ8390" s="2"/>
    </row>
    <row r="8391" ht="12.75">
      <c r="AJ8391" s="2"/>
    </row>
    <row r="8392" ht="12.75">
      <c r="AJ8392" s="2"/>
    </row>
    <row r="8393" ht="12.75">
      <c r="AJ8393" s="2"/>
    </row>
    <row r="8394" ht="12.75">
      <c r="AJ8394" s="2"/>
    </row>
    <row r="8395" ht="12.75">
      <c r="AJ8395" s="2"/>
    </row>
    <row r="8396" ht="12.75">
      <c r="AJ8396" s="2"/>
    </row>
    <row r="8397" ht="12.75">
      <c r="AJ8397" s="2"/>
    </row>
    <row r="8398" ht="12.75">
      <c r="AJ8398" s="2"/>
    </row>
    <row r="8399" ht="12.75">
      <c r="AJ8399" s="2"/>
    </row>
    <row r="8400" ht="12.75">
      <c r="AJ8400" s="2"/>
    </row>
    <row r="8401" ht="12.75">
      <c r="AJ8401" s="2"/>
    </row>
    <row r="8402" ht="12.75">
      <c r="AJ8402" s="2"/>
    </row>
    <row r="8403" ht="12.75">
      <c r="AJ8403" s="2"/>
    </row>
    <row r="8404" ht="12.75">
      <c r="AJ8404" s="2"/>
    </row>
    <row r="8405" ht="12.75">
      <c r="AJ8405" s="2"/>
    </row>
    <row r="8406" ht="12.75">
      <c r="AJ8406" s="2"/>
    </row>
    <row r="8407" ht="12.75">
      <c r="AJ8407" s="2"/>
    </row>
    <row r="8408" ht="12.75">
      <c r="AJ8408" s="2"/>
    </row>
    <row r="8409" ht="12.75">
      <c r="AJ8409" s="2"/>
    </row>
    <row r="8410" ht="12.75">
      <c r="AJ8410" s="2"/>
    </row>
    <row r="8411" ht="12.75">
      <c r="AJ8411" s="2"/>
    </row>
    <row r="8412" ht="12.75">
      <c r="AJ8412" s="2"/>
    </row>
    <row r="8413" ht="12.75">
      <c r="AJ8413" s="2"/>
    </row>
    <row r="8414" ht="12.75">
      <c r="AJ8414" s="2"/>
    </row>
    <row r="8415" ht="12.75">
      <c r="AJ8415" s="2"/>
    </row>
    <row r="8416" ht="12.75">
      <c r="AJ8416" s="2"/>
    </row>
    <row r="8417" ht="12.75">
      <c r="AJ8417" s="2"/>
    </row>
    <row r="8418" ht="12.75">
      <c r="AJ8418" s="2"/>
    </row>
    <row r="8419" ht="12.75">
      <c r="AJ8419" s="2"/>
    </row>
    <row r="8420" ht="12.75">
      <c r="AJ8420" s="2"/>
    </row>
    <row r="8421" ht="12.75">
      <c r="AJ8421" s="2"/>
    </row>
    <row r="8422" ht="12.75">
      <c r="AJ8422" s="2"/>
    </row>
    <row r="8423" ht="12.75">
      <c r="AJ8423" s="2"/>
    </row>
    <row r="8424" ht="12.75">
      <c r="AJ8424" s="2"/>
    </row>
    <row r="8425" ht="12.75">
      <c r="AJ8425" s="2"/>
    </row>
    <row r="8426" ht="12.75">
      <c r="AJ8426" s="2"/>
    </row>
    <row r="8427" ht="12.75">
      <c r="AJ8427" s="2"/>
    </row>
    <row r="8428" ht="12.75">
      <c r="AJ8428" s="2"/>
    </row>
    <row r="8429" ht="12.75">
      <c r="AJ8429" s="2"/>
    </row>
    <row r="8430" ht="12.75">
      <c r="AJ8430" s="2"/>
    </row>
    <row r="8431" ht="12.75">
      <c r="AJ8431" s="2"/>
    </row>
    <row r="8432" ht="12.75">
      <c r="AJ8432" s="2"/>
    </row>
    <row r="8433" ht="12.75">
      <c r="AJ8433" s="2"/>
    </row>
    <row r="8434" ht="12.75">
      <c r="AJ8434" s="2"/>
    </row>
    <row r="8435" ht="12.75">
      <c r="AJ8435" s="2"/>
    </row>
    <row r="8436" ht="12.75">
      <c r="AJ8436" s="2"/>
    </row>
    <row r="8437" ht="12.75">
      <c r="AJ8437" s="2"/>
    </row>
    <row r="8438" ht="12.75">
      <c r="AJ8438" s="2"/>
    </row>
    <row r="8439" ht="12.75">
      <c r="AJ8439" s="2"/>
    </row>
    <row r="8440" ht="12.75">
      <c r="AJ8440" s="2"/>
    </row>
    <row r="8441" ht="12.75">
      <c r="AJ8441" s="2"/>
    </row>
    <row r="8442" ht="12.75">
      <c r="AJ8442" s="2"/>
    </row>
    <row r="8443" ht="12.75">
      <c r="AJ8443" s="2"/>
    </row>
    <row r="8444" ht="12.75">
      <c r="AJ8444" s="2"/>
    </row>
    <row r="8445" ht="12.75">
      <c r="AJ8445" s="2"/>
    </row>
    <row r="8446" ht="12.75">
      <c r="AJ8446" s="2"/>
    </row>
    <row r="8447" ht="12.75">
      <c r="AJ8447" s="2"/>
    </row>
    <row r="8448" ht="12.75">
      <c r="AJ8448" s="2"/>
    </row>
    <row r="8449" ht="12.75">
      <c r="AJ8449" s="2"/>
    </row>
    <row r="8450" ht="12.75">
      <c r="AJ8450" s="2"/>
    </row>
    <row r="8451" ht="12.75">
      <c r="AJ8451" s="2"/>
    </row>
    <row r="8452" ht="12.75">
      <c r="AJ8452" s="2"/>
    </row>
    <row r="8453" ht="12.75">
      <c r="AJ8453" s="2"/>
    </row>
    <row r="8454" ht="12.75">
      <c r="AJ8454" s="2"/>
    </row>
    <row r="8455" ht="12.75">
      <c r="AJ8455" s="2"/>
    </row>
    <row r="8456" ht="12.75">
      <c r="AJ8456" s="2"/>
    </row>
    <row r="8457" ht="12.75">
      <c r="AJ8457" s="2"/>
    </row>
    <row r="8458" ht="12.75">
      <c r="AJ8458" s="2"/>
    </row>
    <row r="8459" ht="12.75">
      <c r="AJ8459" s="2"/>
    </row>
    <row r="8460" ht="12.75">
      <c r="AJ8460" s="2"/>
    </row>
    <row r="8461" ht="12.75">
      <c r="AJ8461" s="2"/>
    </row>
    <row r="8462" ht="12.75">
      <c r="AJ8462" s="2"/>
    </row>
    <row r="8463" ht="12.75">
      <c r="AJ8463" s="2"/>
    </row>
    <row r="8464" ht="12.75">
      <c r="AJ8464" s="2"/>
    </row>
    <row r="8465" ht="12.75">
      <c r="AJ8465" s="2"/>
    </row>
    <row r="8466" ht="12.75">
      <c r="AJ8466" s="2"/>
    </row>
    <row r="8467" ht="12.75">
      <c r="AJ8467" s="2"/>
    </row>
    <row r="8468" ht="12.75">
      <c r="AJ8468" s="2"/>
    </row>
    <row r="8469" ht="12.75">
      <c r="AJ8469" s="2"/>
    </row>
    <row r="8470" ht="12.75">
      <c r="AJ8470" s="2"/>
    </row>
    <row r="8471" ht="12.75">
      <c r="AJ8471" s="2"/>
    </row>
    <row r="8472" ht="12.75">
      <c r="AJ8472" s="2"/>
    </row>
    <row r="8473" ht="12.75">
      <c r="AJ8473" s="2"/>
    </row>
    <row r="8474" ht="12.75">
      <c r="AJ8474" s="2"/>
    </row>
    <row r="8475" ht="12.75">
      <c r="AJ8475" s="2"/>
    </row>
    <row r="8476" ht="12.75">
      <c r="AJ8476" s="2"/>
    </row>
    <row r="8477" ht="12.75">
      <c r="AJ8477" s="2"/>
    </row>
    <row r="8478" ht="12.75">
      <c r="AJ8478" s="2"/>
    </row>
    <row r="8479" ht="12.75">
      <c r="AJ8479" s="2"/>
    </row>
    <row r="8480" ht="12.75">
      <c r="AJ8480" s="2"/>
    </row>
    <row r="8481" ht="12.75">
      <c r="AJ8481" s="2"/>
    </row>
    <row r="8482" ht="12.75">
      <c r="AJ8482" s="2"/>
    </row>
    <row r="8483" ht="12.75">
      <c r="AJ8483" s="2"/>
    </row>
    <row r="8484" ht="12.75">
      <c r="AJ8484" s="2"/>
    </row>
    <row r="8485" ht="12.75">
      <c r="AJ8485" s="2"/>
    </row>
    <row r="8486" ht="12.75">
      <c r="AJ8486" s="2"/>
    </row>
    <row r="8487" ht="12.75">
      <c r="AJ8487" s="2"/>
    </row>
    <row r="8488" ht="12.75">
      <c r="AJ8488" s="2"/>
    </row>
    <row r="8489" ht="12.75">
      <c r="AJ8489" s="2"/>
    </row>
    <row r="8490" ht="12.75">
      <c r="AJ8490" s="2"/>
    </row>
    <row r="8491" ht="12.75">
      <c r="AJ8491" s="2"/>
    </row>
    <row r="8492" ht="12.75">
      <c r="AJ8492" s="2"/>
    </row>
    <row r="8493" ht="12.75">
      <c r="AJ8493" s="2"/>
    </row>
    <row r="8494" ht="12.75">
      <c r="AJ8494" s="2"/>
    </row>
    <row r="8495" ht="12.75">
      <c r="AJ8495" s="2"/>
    </row>
    <row r="8496" ht="12.75">
      <c r="AJ8496" s="2"/>
    </row>
    <row r="8497" ht="12.75">
      <c r="AJ8497" s="2"/>
    </row>
    <row r="8498" ht="12.75">
      <c r="AJ8498" s="2"/>
    </row>
    <row r="8499" ht="12.75">
      <c r="AJ8499" s="2"/>
    </row>
    <row r="8500" ht="12.75">
      <c r="AJ8500" s="2"/>
    </row>
    <row r="8501" ht="12.75">
      <c r="AJ8501" s="2"/>
    </row>
    <row r="8502" ht="12.75">
      <c r="AJ8502" s="2"/>
    </row>
    <row r="8503" ht="12.75">
      <c r="AJ8503" s="2"/>
    </row>
    <row r="8504" ht="12.75">
      <c r="AJ8504" s="2"/>
    </row>
    <row r="8505" ht="12.75">
      <c r="AJ8505" s="2"/>
    </row>
    <row r="8506" ht="12.75">
      <c r="AJ8506" s="2"/>
    </row>
    <row r="8507" ht="12.75">
      <c r="AJ8507" s="2"/>
    </row>
    <row r="8508" ht="12.75">
      <c r="AJ8508" s="2"/>
    </row>
    <row r="8509" ht="12.75">
      <c r="AJ8509" s="2"/>
    </row>
    <row r="8510" ht="12.75">
      <c r="AJ8510" s="2"/>
    </row>
    <row r="8511" ht="12.75">
      <c r="AJ8511" s="2"/>
    </row>
    <row r="8512" ht="12.75">
      <c r="AJ8512" s="2"/>
    </row>
    <row r="8513" ht="12.75">
      <c r="AJ8513" s="2"/>
    </row>
    <row r="8514" ht="12.75">
      <c r="AJ8514" s="2"/>
    </row>
    <row r="8515" ht="12.75">
      <c r="AJ8515" s="2"/>
    </row>
    <row r="8516" ht="12.75">
      <c r="AJ8516" s="2"/>
    </row>
    <row r="8517" ht="12.75">
      <c r="AJ8517" s="2"/>
    </row>
    <row r="8518" ht="12.75">
      <c r="AJ8518" s="2"/>
    </row>
    <row r="8519" ht="12.75">
      <c r="AJ8519" s="2"/>
    </row>
    <row r="8520" ht="12.75">
      <c r="AJ8520" s="2"/>
    </row>
    <row r="8521" ht="12.75">
      <c r="AJ8521" s="2"/>
    </row>
    <row r="8522" ht="12.75">
      <c r="AJ8522" s="2"/>
    </row>
    <row r="8523" ht="12.75">
      <c r="AJ8523" s="2"/>
    </row>
    <row r="8524" ht="12.75">
      <c r="AJ8524" s="2"/>
    </row>
    <row r="8525" ht="12.75">
      <c r="AJ8525" s="2"/>
    </row>
    <row r="8526" ht="12.75">
      <c r="AJ8526" s="2"/>
    </row>
    <row r="8527" ht="12.75">
      <c r="AJ8527" s="2"/>
    </row>
    <row r="8528" ht="12.75">
      <c r="AJ8528" s="2"/>
    </row>
    <row r="8529" ht="12.75">
      <c r="AJ8529" s="2"/>
    </row>
    <row r="8530" ht="12.75">
      <c r="AJ8530" s="2"/>
    </row>
    <row r="8531" ht="12.75">
      <c r="AJ8531" s="2"/>
    </row>
    <row r="8532" ht="12.75">
      <c r="AJ8532" s="2"/>
    </row>
    <row r="8533" ht="12.75">
      <c r="AJ8533" s="2"/>
    </row>
    <row r="8534" ht="12.75">
      <c r="AJ8534" s="2"/>
    </row>
    <row r="8535" ht="12.75">
      <c r="AJ8535" s="2"/>
    </row>
    <row r="8536" ht="12.75">
      <c r="AJ8536" s="2"/>
    </row>
    <row r="8537" ht="12.75">
      <c r="AJ8537" s="2"/>
    </row>
    <row r="8538" ht="12.75">
      <c r="AJ8538" s="2"/>
    </row>
    <row r="8539" ht="12.75">
      <c r="AJ8539" s="2"/>
    </row>
    <row r="8540" ht="12.75">
      <c r="AJ8540" s="2"/>
    </row>
    <row r="8541" ht="12.75">
      <c r="AJ8541" s="2"/>
    </row>
    <row r="8542" ht="12.75">
      <c r="AJ8542" s="2"/>
    </row>
    <row r="8543" ht="12.75">
      <c r="AJ8543" s="2"/>
    </row>
    <row r="8544" ht="12.75">
      <c r="AJ8544" s="2"/>
    </row>
    <row r="8545" ht="12.75">
      <c r="AJ8545" s="2"/>
    </row>
    <row r="8546" ht="12.75">
      <c r="AJ8546" s="2"/>
    </row>
    <row r="8547" ht="12.75">
      <c r="AJ8547" s="2"/>
    </row>
    <row r="8548" ht="12.75">
      <c r="AJ8548" s="2"/>
    </row>
    <row r="8549" ht="12.75">
      <c r="AJ8549" s="2"/>
    </row>
    <row r="8550" ht="12.75">
      <c r="AJ8550" s="2"/>
    </row>
    <row r="8551" ht="12.75">
      <c r="AJ8551" s="2"/>
    </row>
    <row r="8552" ht="12.75">
      <c r="AJ8552" s="2"/>
    </row>
    <row r="8553" ht="12.75">
      <c r="AJ8553" s="2"/>
    </row>
    <row r="8554" ht="12.75">
      <c r="AJ8554" s="2"/>
    </row>
    <row r="8555" ht="12.75">
      <c r="AJ8555" s="2"/>
    </row>
    <row r="8556" ht="12.75">
      <c r="AJ8556" s="2"/>
    </row>
    <row r="8557" ht="12.75">
      <c r="AJ8557" s="2"/>
    </row>
    <row r="8558" ht="12.75">
      <c r="AJ8558" s="2"/>
    </row>
    <row r="8559" ht="12.75">
      <c r="AJ8559" s="2"/>
    </row>
    <row r="8560" ht="12.75">
      <c r="AJ8560" s="2"/>
    </row>
    <row r="8561" ht="12.75">
      <c r="AJ8561" s="2"/>
    </row>
    <row r="8562" ht="12.75">
      <c r="AJ8562" s="2"/>
    </row>
    <row r="8563" ht="12.75">
      <c r="AJ8563" s="2"/>
    </row>
    <row r="8564" ht="12.75">
      <c r="AJ8564" s="2"/>
    </row>
    <row r="8565" ht="12.75">
      <c r="AJ8565" s="2"/>
    </row>
    <row r="8566" ht="12.75">
      <c r="AJ8566" s="2"/>
    </row>
    <row r="8567" ht="12.75">
      <c r="AJ8567" s="2"/>
    </row>
    <row r="8568" ht="12.75">
      <c r="AJ8568" s="2"/>
    </row>
    <row r="8569" ht="12.75">
      <c r="AJ8569" s="2"/>
    </row>
    <row r="8570" ht="12.75">
      <c r="AJ8570" s="2"/>
    </row>
    <row r="8571" ht="12.75">
      <c r="AJ8571" s="2"/>
    </row>
    <row r="8572" ht="12.75">
      <c r="AJ8572" s="2"/>
    </row>
    <row r="8573" ht="12.75">
      <c r="AJ8573" s="2"/>
    </row>
    <row r="8574" ht="12.75">
      <c r="AJ8574" s="2"/>
    </row>
    <row r="8575" ht="12.75">
      <c r="AJ8575" s="2"/>
    </row>
    <row r="8576" ht="12.75">
      <c r="AJ8576" s="2"/>
    </row>
    <row r="8577" ht="12.75">
      <c r="AJ8577" s="2"/>
    </row>
    <row r="8578" ht="12.75">
      <c r="AJ8578" s="2"/>
    </row>
    <row r="8579" ht="12.75">
      <c r="AJ8579" s="2"/>
    </row>
    <row r="8580" ht="12.75">
      <c r="AJ8580" s="2"/>
    </row>
    <row r="8581" ht="12.75">
      <c r="AJ8581" s="2"/>
    </row>
    <row r="8582" ht="12.75">
      <c r="AJ8582" s="2"/>
    </row>
    <row r="8583" ht="12.75">
      <c r="AJ8583" s="2"/>
    </row>
    <row r="8584" ht="12.75">
      <c r="AJ8584" s="2"/>
    </row>
    <row r="8585" ht="12.75">
      <c r="AJ8585" s="2"/>
    </row>
    <row r="8586" ht="12.75">
      <c r="AJ8586" s="2"/>
    </row>
    <row r="8587" ht="12.75">
      <c r="AJ8587" s="2"/>
    </row>
    <row r="8588" ht="12.75">
      <c r="AJ8588" s="2"/>
    </row>
    <row r="8589" ht="12.75">
      <c r="AJ8589" s="2"/>
    </row>
    <row r="8590" ht="12.75">
      <c r="AJ8590" s="2"/>
    </row>
    <row r="8591" ht="12.75">
      <c r="AJ8591" s="2"/>
    </row>
    <row r="8592" ht="12.75">
      <c r="AJ8592" s="2"/>
    </row>
    <row r="8593" ht="12.75">
      <c r="AJ8593" s="2"/>
    </row>
    <row r="8594" ht="12.75">
      <c r="AJ8594" s="2"/>
    </row>
    <row r="8595" ht="12.75">
      <c r="AJ8595" s="2"/>
    </row>
    <row r="8596" ht="12.75">
      <c r="AJ8596" s="2"/>
    </row>
    <row r="8597" ht="12.75">
      <c r="AJ8597" s="2"/>
    </row>
    <row r="8598" ht="12.75">
      <c r="AJ8598" s="2"/>
    </row>
    <row r="8599" ht="12.75">
      <c r="AJ8599" s="2"/>
    </row>
    <row r="8600" ht="12.75">
      <c r="AJ8600" s="2"/>
    </row>
    <row r="8601" ht="12.75">
      <c r="AJ8601" s="2"/>
    </row>
    <row r="8602" ht="12.75">
      <c r="AJ8602" s="2"/>
    </row>
    <row r="8603" ht="12.75">
      <c r="AJ8603" s="2"/>
    </row>
    <row r="8604" ht="12.75">
      <c r="AJ8604" s="2"/>
    </row>
    <row r="8605" ht="12.75">
      <c r="AJ8605" s="2"/>
    </row>
    <row r="8606" ht="12.75">
      <c r="AJ8606" s="2"/>
    </row>
    <row r="8607" ht="12.75">
      <c r="AJ8607" s="2"/>
    </row>
    <row r="8608" ht="12.75">
      <c r="AJ8608" s="2"/>
    </row>
    <row r="8609" ht="12.75">
      <c r="AJ8609" s="2"/>
    </row>
    <row r="8610" ht="12.75">
      <c r="AJ8610" s="2"/>
    </row>
    <row r="8611" ht="12.75">
      <c r="AJ8611" s="2"/>
    </row>
    <row r="8612" ht="12.75">
      <c r="AJ8612" s="2"/>
    </row>
    <row r="8613" ht="12.75">
      <c r="AJ8613" s="2"/>
    </row>
    <row r="8614" ht="12.75">
      <c r="AJ8614" s="2"/>
    </row>
    <row r="8615" ht="12.75">
      <c r="AJ8615" s="2"/>
    </row>
    <row r="8616" ht="12.75">
      <c r="AJ8616" s="2"/>
    </row>
    <row r="8617" ht="12.75">
      <c r="AJ8617" s="2"/>
    </row>
    <row r="8618" ht="12.75">
      <c r="AJ8618" s="2"/>
    </row>
    <row r="8619" ht="12.75">
      <c r="AJ8619" s="2"/>
    </row>
    <row r="8620" ht="12.75">
      <c r="AJ8620" s="2"/>
    </row>
    <row r="8621" ht="12.75">
      <c r="AJ8621" s="2"/>
    </row>
    <row r="8622" ht="12.75">
      <c r="AJ8622" s="2"/>
    </row>
    <row r="8623" ht="12.75">
      <c r="AJ8623" s="2"/>
    </row>
    <row r="8624" ht="12.75">
      <c r="AJ8624" s="2"/>
    </row>
    <row r="8625" ht="12.75">
      <c r="AJ8625" s="2"/>
    </row>
    <row r="8626" ht="12.75">
      <c r="AJ8626" s="2"/>
    </row>
    <row r="8627" ht="12.75">
      <c r="AJ8627" s="2"/>
    </row>
    <row r="8628" ht="12.75">
      <c r="AJ8628" s="2"/>
    </row>
    <row r="8629" ht="12.75">
      <c r="AJ8629" s="2"/>
    </row>
    <row r="8630" ht="12.75">
      <c r="AJ8630" s="2"/>
    </row>
    <row r="8631" ht="12.75">
      <c r="AJ8631" s="2"/>
    </row>
    <row r="8632" ht="12.75">
      <c r="AJ8632" s="2"/>
    </row>
    <row r="8633" ht="12.75">
      <c r="AJ8633" s="2"/>
    </row>
    <row r="8634" ht="12.75">
      <c r="AJ8634" s="2"/>
    </row>
    <row r="8635" ht="12.75">
      <c r="AJ8635" s="2"/>
    </row>
    <row r="8636" ht="12.75">
      <c r="AJ8636" s="2"/>
    </row>
    <row r="8637" ht="12.75">
      <c r="AJ8637" s="2"/>
    </row>
    <row r="8638" ht="12.75">
      <c r="AJ8638" s="2"/>
    </row>
    <row r="8639" ht="12.75">
      <c r="AJ8639" s="2"/>
    </row>
    <row r="8640" ht="12.75">
      <c r="AJ8640" s="2"/>
    </row>
    <row r="8641" ht="12.75">
      <c r="AJ8641" s="2"/>
    </row>
    <row r="8642" ht="12.75">
      <c r="AJ8642" s="2"/>
    </row>
    <row r="8643" ht="12.75">
      <c r="AJ8643" s="2"/>
    </row>
    <row r="8644" ht="12.75">
      <c r="AJ8644" s="2"/>
    </row>
    <row r="8645" ht="12.75">
      <c r="AJ8645" s="2"/>
    </row>
    <row r="8646" ht="12.75">
      <c r="AJ8646" s="2"/>
    </row>
    <row r="8647" ht="12.75">
      <c r="AJ8647" s="2"/>
    </row>
    <row r="8648" ht="12.75">
      <c r="AJ8648" s="2"/>
    </row>
    <row r="8649" ht="12.75">
      <c r="AJ8649" s="2"/>
    </row>
    <row r="8650" ht="12.75">
      <c r="AJ8650" s="2"/>
    </row>
    <row r="8651" ht="12.75">
      <c r="AJ8651" s="2"/>
    </row>
    <row r="8652" ht="12.75">
      <c r="AJ8652" s="2"/>
    </row>
    <row r="8653" ht="12.75">
      <c r="AJ8653" s="2"/>
    </row>
    <row r="8654" ht="12.75">
      <c r="AJ8654" s="2"/>
    </row>
    <row r="8655" ht="12.75">
      <c r="AJ8655" s="2"/>
    </row>
    <row r="8656" ht="12.75">
      <c r="AJ8656" s="2"/>
    </row>
    <row r="8657" ht="12.75">
      <c r="AJ8657" s="2"/>
    </row>
    <row r="8658" ht="12.75">
      <c r="AJ8658" s="2"/>
    </row>
    <row r="8659" ht="12.75">
      <c r="AJ8659" s="2"/>
    </row>
    <row r="8660" ht="12.75">
      <c r="AJ8660" s="2"/>
    </row>
    <row r="8661" ht="12.75">
      <c r="AJ8661" s="2"/>
    </row>
    <row r="8662" ht="12.75">
      <c r="AJ8662" s="2"/>
    </row>
    <row r="8663" ht="12.75">
      <c r="AJ8663" s="2"/>
    </row>
    <row r="8664" ht="12.75">
      <c r="AJ8664" s="2"/>
    </row>
    <row r="8665" ht="12.75">
      <c r="AJ8665" s="2"/>
    </row>
    <row r="8666" ht="12.75">
      <c r="AJ8666" s="2"/>
    </row>
    <row r="8667" ht="12.75">
      <c r="AJ8667" s="2"/>
    </row>
    <row r="8668" ht="12.75">
      <c r="AJ8668" s="2"/>
    </row>
    <row r="8669" ht="12.75">
      <c r="AJ8669" s="2"/>
    </row>
    <row r="8670" ht="12.75">
      <c r="AJ8670" s="2"/>
    </row>
    <row r="8671" ht="12.75">
      <c r="AJ8671" s="2"/>
    </row>
    <row r="8672" ht="12.75">
      <c r="AJ8672" s="2"/>
    </row>
    <row r="8673" ht="12.75">
      <c r="AJ8673" s="2"/>
    </row>
    <row r="8674" ht="12.75">
      <c r="AJ8674" s="2"/>
    </row>
    <row r="8675" ht="12.75">
      <c r="AJ8675" s="2"/>
    </row>
    <row r="8676" ht="12.75">
      <c r="AJ8676" s="2"/>
    </row>
    <row r="8677" ht="12.75">
      <c r="AJ8677" s="2"/>
    </row>
    <row r="8678" ht="12.75">
      <c r="AJ8678" s="2"/>
    </row>
    <row r="8679" ht="12.75">
      <c r="AJ8679" s="2"/>
    </row>
    <row r="8680" ht="12.75">
      <c r="AJ8680" s="2"/>
    </row>
    <row r="8681" ht="12.75">
      <c r="AJ8681" s="2"/>
    </row>
    <row r="8682" ht="12.75">
      <c r="AJ8682" s="2"/>
    </row>
    <row r="8683" ht="12.75">
      <c r="AJ8683" s="2"/>
    </row>
    <row r="8684" ht="12.75">
      <c r="AJ8684" s="2"/>
    </row>
    <row r="8685" ht="12.75">
      <c r="AJ8685" s="2"/>
    </row>
    <row r="8686" ht="12.75">
      <c r="AJ8686" s="2"/>
    </row>
    <row r="8687" ht="12.75">
      <c r="AJ8687" s="2"/>
    </row>
    <row r="8688" ht="12.75">
      <c r="AJ8688" s="2"/>
    </row>
    <row r="8689" ht="12.75">
      <c r="AJ8689" s="2"/>
    </row>
    <row r="8690" ht="12.75">
      <c r="AJ8690" s="2"/>
    </row>
    <row r="8691" ht="12.75">
      <c r="AJ8691" s="2"/>
    </row>
    <row r="8692" ht="12.75">
      <c r="AJ8692" s="2"/>
    </row>
    <row r="8693" ht="12.75">
      <c r="AJ8693" s="2"/>
    </row>
    <row r="8694" ht="12.75">
      <c r="AJ8694" s="2"/>
    </row>
    <row r="8695" ht="12.75">
      <c r="AJ8695" s="2"/>
    </row>
    <row r="8696" ht="12.75">
      <c r="AJ8696" s="2"/>
    </row>
    <row r="8697" ht="12.75">
      <c r="AJ8697" s="2"/>
    </row>
    <row r="8698" ht="12.75">
      <c r="AJ8698" s="2"/>
    </row>
    <row r="8699" ht="12.75">
      <c r="AJ8699" s="2"/>
    </row>
    <row r="8700" ht="12.75">
      <c r="AJ8700" s="2"/>
    </row>
    <row r="8701" ht="12.75">
      <c r="AJ8701" s="2"/>
    </row>
    <row r="8702" ht="12.75">
      <c r="AJ8702" s="2"/>
    </row>
    <row r="8703" ht="12.75">
      <c r="AJ8703" s="2"/>
    </row>
    <row r="8704" ht="12.75">
      <c r="AJ8704" s="2"/>
    </row>
    <row r="8705" ht="12.75">
      <c r="AJ8705" s="2"/>
    </row>
    <row r="8706" ht="12.75">
      <c r="AJ8706" s="2"/>
    </row>
    <row r="8707" ht="12.75">
      <c r="AJ8707" s="2"/>
    </row>
    <row r="8708" ht="12.75">
      <c r="AJ8708" s="2"/>
    </row>
    <row r="8709" ht="12.75">
      <c r="AJ8709" s="2"/>
    </row>
    <row r="8710" ht="12.75">
      <c r="AJ8710" s="2"/>
    </row>
    <row r="8711" ht="12.75">
      <c r="AJ8711" s="2"/>
    </row>
    <row r="8712" ht="12.75">
      <c r="AJ8712" s="2"/>
    </row>
    <row r="8713" ht="12.75">
      <c r="AJ8713" s="2"/>
    </row>
    <row r="8714" ht="12.75">
      <c r="AJ8714" s="2"/>
    </row>
    <row r="8715" ht="12.75">
      <c r="AJ8715" s="2"/>
    </row>
    <row r="8716" ht="12.75">
      <c r="AJ8716" s="2"/>
    </row>
    <row r="8717" ht="12.75">
      <c r="AJ8717" s="2"/>
    </row>
    <row r="8718" ht="12.75">
      <c r="AJ8718" s="2"/>
    </row>
    <row r="8719" ht="12.75">
      <c r="AJ8719" s="2"/>
    </row>
    <row r="8720" ht="12.75">
      <c r="AJ8720" s="2"/>
    </row>
    <row r="8721" ht="12.75">
      <c r="AJ8721" s="2"/>
    </row>
    <row r="8722" ht="12.75">
      <c r="AJ8722" s="2"/>
    </row>
    <row r="8723" ht="12.75">
      <c r="AJ8723" s="2"/>
    </row>
    <row r="8724" ht="12.75">
      <c r="AJ8724" s="2"/>
    </row>
    <row r="8725" ht="12.75">
      <c r="AJ8725" s="2"/>
    </row>
    <row r="8726" ht="12.75">
      <c r="AJ8726" s="2"/>
    </row>
    <row r="8727" ht="12.75">
      <c r="AJ8727" s="2"/>
    </row>
    <row r="8728" ht="12.75">
      <c r="AJ8728" s="2"/>
    </row>
    <row r="8729" ht="12.75">
      <c r="AJ8729" s="2"/>
    </row>
    <row r="8730" ht="12.75">
      <c r="AJ8730" s="2"/>
    </row>
    <row r="8731" ht="12.75">
      <c r="AJ8731" s="2"/>
    </row>
    <row r="8732" ht="12.75">
      <c r="AJ8732" s="2"/>
    </row>
    <row r="8733" ht="12.75">
      <c r="AJ8733" s="2"/>
    </row>
    <row r="8734" ht="12.75">
      <c r="AJ8734" s="2"/>
    </row>
    <row r="8735" ht="12.75">
      <c r="AJ8735" s="2"/>
    </row>
    <row r="8736" ht="12.75">
      <c r="AJ8736" s="2"/>
    </row>
    <row r="8737" ht="12.75">
      <c r="AJ8737" s="2"/>
    </row>
    <row r="8738" ht="12.75">
      <c r="AJ8738" s="2"/>
    </row>
    <row r="8739" ht="12.75">
      <c r="AJ8739" s="2"/>
    </row>
    <row r="8740" ht="12.75">
      <c r="AJ8740" s="2"/>
    </row>
    <row r="8741" ht="12.75">
      <c r="AJ8741" s="2"/>
    </row>
    <row r="8742" ht="12.75">
      <c r="AJ8742" s="2"/>
    </row>
    <row r="8743" ht="12.75">
      <c r="AJ8743" s="2"/>
    </row>
    <row r="8744" ht="12.75">
      <c r="AJ8744" s="2"/>
    </row>
    <row r="8745" ht="12.75">
      <c r="AJ8745" s="2"/>
    </row>
    <row r="8746" ht="12.75">
      <c r="AJ8746" s="2"/>
    </row>
    <row r="8747" ht="12.75">
      <c r="AJ8747" s="2"/>
    </row>
    <row r="8748" ht="12.75">
      <c r="AJ8748" s="2"/>
    </row>
    <row r="8749" ht="12.75">
      <c r="AJ8749" s="2"/>
    </row>
    <row r="8750" ht="12.75">
      <c r="AJ8750" s="2"/>
    </row>
    <row r="8751" ht="12.75">
      <c r="AJ8751" s="2"/>
    </row>
    <row r="8752" ht="12.75">
      <c r="AJ8752" s="2"/>
    </row>
    <row r="8753" ht="12.75">
      <c r="AJ8753" s="2"/>
    </row>
    <row r="8754" ht="12.75">
      <c r="AJ8754" s="2"/>
    </row>
    <row r="8755" ht="12.75">
      <c r="AJ8755" s="2"/>
    </row>
    <row r="8756" ht="12.75">
      <c r="AJ8756" s="2"/>
    </row>
    <row r="8757" ht="12.75">
      <c r="AJ8757" s="2"/>
    </row>
    <row r="8758" ht="12.75">
      <c r="AJ8758" s="2"/>
    </row>
    <row r="8759" ht="12.75">
      <c r="AJ8759" s="2"/>
    </row>
    <row r="8760" ht="12.75">
      <c r="AJ8760" s="2"/>
    </row>
    <row r="8761" ht="12.75">
      <c r="AJ8761" s="2"/>
    </row>
    <row r="8762" ht="12.75">
      <c r="AJ8762" s="2"/>
    </row>
    <row r="8763" ht="12.75">
      <c r="AJ8763" s="2"/>
    </row>
    <row r="8764" ht="12.75">
      <c r="AJ8764" s="2"/>
    </row>
    <row r="8765" ht="12.75">
      <c r="AJ8765" s="2"/>
    </row>
    <row r="8766" ht="12.75">
      <c r="AJ8766" s="2"/>
    </row>
    <row r="8767" ht="12.75">
      <c r="AJ8767" s="2"/>
    </row>
    <row r="8768" ht="12.75">
      <c r="AJ8768" s="2"/>
    </row>
    <row r="8769" ht="12.75">
      <c r="AJ8769" s="2"/>
    </row>
    <row r="8770" ht="12.75">
      <c r="AJ8770" s="2"/>
    </row>
    <row r="8771" ht="12.75">
      <c r="AJ8771" s="2"/>
    </row>
    <row r="8772" ht="12.75">
      <c r="AJ8772" s="2"/>
    </row>
    <row r="8773" ht="12.75">
      <c r="AJ8773" s="2"/>
    </row>
    <row r="8774" ht="12.75">
      <c r="AJ8774" s="2"/>
    </row>
    <row r="8775" ht="12.75">
      <c r="AJ8775" s="2"/>
    </row>
    <row r="8776" ht="12.75">
      <c r="AJ8776" s="2"/>
    </row>
    <row r="8777" ht="12.75">
      <c r="AJ8777" s="2"/>
    </row>
    <row r="8778" ht="12.75">
      <c r="AJ8778" s="2"/>
    </row>
    <row r="8779" ht="12.75">
      <c r="AJ8779" s="2"/>
    </row>
    <row r="8780" ht="12.75">
      <c r="AJ8780" s="2"/>
    </row>
    <row r="8781" ht="12.75">
      <c r="AJ8781" s="2"/>
    </row>
    <row r="8782" ht="12.75">
      <c r="AJ8782" s="2"/>
    </row>
    <row r="8783" ht="12.75">
      <c r="AJ8783" s="2"/>
    </row>
    <row r="8784" ht="12.75">
      <c r="AJ8784" s="2"/>
    </row>
    <row r="8785" ht="12.75">
      <c r="AJ8785" s="2"/>
    </row>
    <row r="8786" ht="12.75">
      <c r="AJ8786" s="2"/>
    </row>
    <row r="8787" ht="12.75">
      <c r="AJ8787" s="2"/>
    </row>
    <row r="8788" ht="12.75">
      <c r="AJ8788" s="2"/>
    </row>
    <row r="8789" ht="12.75">
      <c r="AJ8789" s="2"/>
    </row>
    <row r="8790" ht="12.75">
      <c r="AJ8790" s="2"/>
    </row>
    <row r="8791" ht="12.75">
      <c r="AJ8791" s="2"/>
    </row>
    <row r="8792" ht="12.75">
      <c r="AJ8792" s="2"/>
    </row>
    <row r="8793" ht="12.75">
      <c r="AJ8793" s="2"/>
    </row>
    <row r="8794" ht="12.75">
      <c r="AJ8794" s="2"/>
    </row>
    <row r="8795" ht="12.75">
      <c r="AJ8795" s="2"/>
    </row>
    <row r="8796" ht="12.75">
      <c r="AJ8796" s="2"/>
    </row>
    <row r="8797" ht="12.75">
      <c r="AJ8797" s="2"/>
    </row>
    <row r="8798" ht="12.75">
      <c r="AJ8798" s="2"/>
    </row>
    <row r="8799" ht="12.75">
      <c r="AJ8799" s="2"/>
    </row>
    <row r="8800" ht="12.75">
      <c r="AJ8800" s="2"/>
    </row>
    <row r="8801" ht="12.75">
      <c r="AJ8801" s="2"/>
    </row>
    <row r="8802" ht="12.75">
      <c r="AJ8802" s="2"/>
    </row>
    <row r="8803" ht="12.75">
      <c r="AJ8803" s="2"/>
    </row>
    <row r="8804" ht="12.75">
      <c r="AJ8804" s="2"/>
    </row>
    <row r="8805" ht="12.75">
      <c r="AJ8805" s="2"/>
    </row>
    <row r="8806" ht="12.75">
      <c r="AJ8806" s="2"/>
    </row>
    <row r="8807" ht="12.75">
      <c r="AJ8807" s="2"/>
    </row>
    <row r="8808" ht="12.75">
      <c r="AJ8808" s="2"/>
    </row>
    <row r="8809" ht="12.75">
      <c r="AJ8809" s="2"/>
    </row>
    <row r="8810" ht="12.75">
      <c r="AJ8810" s="2"/>
    </row>
    <row r="8811" ht="12.75">
      <c r="AJ8811" s="2"/>
    </row>
    <row r="8812" ht="12.75">
      <c r="AJ8812" s="2"/>
    </row>
    <row r="8813" ht="12.75">
      <c r="AJ8813" s="2"/>
    </row>
    <row r="8814" ht="12.75">
      <c r="AJ8814" s="2"/>
    </row>
    <row r="8815" ht="12.75">
      <c r="AJ8815" s="2"/>
    </row>
    <row r="8816" ht="12.75">
      <c r="AJ8816" s="2"/>
    </row>
    <row r="8817" ht="12.75">
      <c r="AJ8817" s="2"/>
    </row>
    <row r="8818" ht="12.75">
      <c r="AJ8818" s="2"/>
    </row>
    <row r="8819" ht="12.75">
      <c r="AJ8819" s="2"/>
    </row>
    <row r="8820" ht="12.75">
      <c r="AJ8820" s="2"/>
    </row>
    <row r="8821" ht="12.75">
      <c r="AJ8821" s="2"/>
    </row>
    <row r="8822" ht="12.75">
      <c r="AJ8822" s="2"/>
    </row>
    <row r="8823" ht="12.75">
      <c r="AJ8823" s="2"/>
    </row>
    <row r="8824" ht="12.75">
      <c r="AJ8824" s="2"/>
    </row>
    <row r="8825" ht="12.75">
      <c r="AJ8825" s="2"/>
    </row>
    <row r="8826" ht="12.75">
      <c r="AJ8826" s="2"/>
    </row>
    <row r="8827" ht="12.75">
      <c r="AJ8827" s="2"/>
    </row>
    <row r="8828" ht="12.75">
      <c r="AJ8828" s="2"/>
    </row>
    <row r="8829" ht="12.75">
      <c r="AJ8829" s="2"/>
    </row>
    <row r="8830" ht="12.75">
      <c r="AJ8830" s="2"/>
    </row>
    <row r="8831" ht="12.75">
      <c r="AJ8831" s="2"/>
    </row>
    <row r="8832" ht="12.75">
      <c r="AJ8832" s="2"/>
    </row>
    <row r="8833" ht="12.75">
      <c r="AJ8833" s="2"/>
    </row>
    <row r="8834" ht="12.75">
      <c r="AJ8834" s="2"/>
    </row>
    <row r="8835" ht="12.75">
      <c r="AJ8835" s="2"/>
    </row>
    <row r="8836" ht="12.75">
      <c r="AJ8836" s="2"/>
    </row>
    <row r="8837" ht="12.75">
      <c r="AJ8837" s="2"/>
    </row>
    <row r="8838" ht="12.75">
      <c r="AJ8838" s="2"/>
    </row>
    <row r="8839" ht="12.75">
      <c r="AJ8839" s="2"/>
    </row>
    <row r="8840" ht="12.75">
      <c r="AJ8840" s="2"/>
    </row>
    <row r="8841" ht="12.75">
      <c r="AJ8841" s="2"/>
    </row>
    <row r="8842" ht="12.75">
      <c r="AJ8842" s="2"/>
    </row>
    <row r="8843" ht="12.75">
      <c r="AJ8843" s="2"/>
    </row>
    <row r="8844" ht="12.75">
      <c r="AJ8844" s="2"/>
    </row>
    <row r="8845" ht="12.75">
      <c r="AJ8845" s="2"/>
    </row>
    <row r="8846" ht="12.75">
      <c r="AJ8846" s="2"/>
    </row>
    <row r="8847" ht="12.75">
      <c r="AJ8847" s="2"/>
    </row>
    <row r="8848" ht="12.75">
      <c r="AJ8848" s="2"/>
    </row>
    <row r="8849" ht="12.75">
      <c r="AJ8849" s="2"/>
    </row>
    <row r="8850" ht="12.75">
      <c r="AJ8850" s="2"/>
    </row>
    <row r="8851" ht="12.75">
      <c r="AJ8851" s="2"/>
    </row>
    <row r="8852" ht="12.75">
      <c r="AJ8852" s="2"/>
    </row>
    <row r="8853" ht="12.75">
      <c r="AJ8853" s="2"/>
    </row>
    <row r="8854" ht="12.75">
      <c r="AJ8854" s="2"/>
    </row>
    <row r="8855" ht="12.75">
      <c r="AJ8855" s="2"/>
    </row>
    <row r="8856" ht="12.75">
      <c r="AJ8856" s="2"/>
    </row>
    <row r="8857" ht="12.75">
      <c r="AJ8857" s="2"/>
    </row>
    <row r="8858" ht="12.75">
      <c r="AJ8858" s="2"/>
    </row>
    <row r="8859" ht="12.75">
      <c r="AJ8859" s="2"/>
    </row>
    <row r="8860" ht="12.75">
      <c r="AJ8860" s="2"/>
    </row>
    <row r="8861" ht="12.75">
      <c r="AJ8861" s="2"/>
    </row>
    <row r="8862" ht="12.75">
      <c r="AJ8862" s="2"/>
    </row>
    <row r="8863" ht="12.75">
      <c r="AJ8863" s="2"/>
    </row>
    <row r="8864" ht="12.75">
      <c r="AJ8864" s="2"/>
    </row>
    <row r="8865" ht="12.75">
      <c r="AJ8865" s="2"/>
    </row>
    <row r="8866" ht="12.75">
      <c r="AJ8866" s="2"/>
    </row>
    <row r="8867" ht="12.75">
      <c r="AJ8867" s="2"/>
    </row>
    <row r="8868" ht="12.75">
      <c r="AJ8868" s="2"/>
    </row>
    <row r="8869" ht="12.75">
      <c r="AJ8869" s="2"/>
    </row>
    <row r="8870" ht="12.75">
      <c r="AJ8870" s="2"/>
    </row>
    <row r="8871" ht="12.75">
      <c r="AJ8871" s="2"/>
    </row>
    <row r="8872" ht="12.75">
      <c r="AJ8872" s="2"/>
    </row>
    <row r="8873" ht="12.75">
      <c r="AJ8873" s="2"/>
    </row>
    <row r="8874" ht="12.75">
      <c r="AJ8874" s="2"/>
    </row>
    <row r="8875" ht="12.75">
      <c r="AJ8875" s="2"/>
    </row>
    <row r="8876" ht="12.75">
      <c r="AJ8876" s="2"/>
    </row>
    <row r="8877" ht="12.75">
      <c r="AJ8877" s="2"/>
    </row>
    <row r="8878" ht="12.75">
      <c r="AJ8878" s="2"/>
    </row>
    <row r="8879" ht="12.75">
      <c r="AJ8879" s="2"/>
    </row>
    <row r="8880" ht="12.75">
      <c r="AJ8880" s="2"/>
    </row>
    <row r="8881" ht="12.75">
      <c r="AJ8881" s="2"/>
    </row>
    <row r="8882" ht="12.75">
      <c r="AJ8882" s="2"/>
    </row>
    <row r="8883" ht="12.75">
      <c r="AJ8883" s="2"/>
    </row>
    <row r="8884" ht="12.75">
      <c r="AJ8884" s="2"/>
    </row>
    <row r="8885" ht="12.75">
      <c r="AJ8885" s="2"/>
    </row>
    <row r="8886" ht="12.75">
      <c r="AJ8886" s="2"/>
    </row>
    <row r="8887" ht="12.75">
      <c r="AJ8887" s="2"/>
    </row>
    <row r="8888" ht="12.75">
      <c r="AJ8888" s="2"/>
    </row>
    <row r="8889" ht="12.75">
      <c r="AJ8889" s="2"/>
    </row>
    <row r="8890" ht="12.75">
      <c r="AJ8890" s="2"/>
    </row>
    <row r="8891" ht="12.75">
      <c r="AJ8891" s="2"/>
    </row>
    <row r="8892" ht="12.75">
      <c r="AJ8892" s="2"/>
    </row>
    <row r="8893" ht="12.75">
      <c r="AJ8893" s="2"/>
    </row>
    <row r="8894" ht="12.75">
      <c r="AJ8894" s="2"/>
    </row>
    <row r="8895" ht="12.75">
      <c r="AJ8895" s="2"/>
    </row>
    <row r="8896" ht="12.75">
      <c r="AJ8896" s="2"/>
    </row>
    <row r="8897" ht="12.75">
      <c r="AJ8897" s="2"/>
    </row>
    <row r="8898" ht="12.75">
      <c r="AJ8898" s="2"/>
    </row>
    <row r="8899" ht="12.75">
      <c r="AJ8899" s="2"/>
    </row>
    <row r="8900" ht="12.75">
      <c r="AJ8900" s="2"/>
    </row>
    <row r="8901" ht="12.75">
      <c r="AJ8901" s="2"/>
    </row>
    <row r="8902" ht="12.75">
      <c r="AJ8902" s="2"/>
    </row>
    <row r="8903" ht="12.75">
      <c r="AJ8903" s="2"/>
    </row>
    <row r="8904" ht="12.75">
      <c r="AJ8904" s="2"/>
    </row>
    <row r="8905" ht="12.75">
      <c r="AJ8905" s="2"/>
    </row>
    <row r="8906" ht="12.75">
      <c r="AJ8906" s="2"/>
    </row>
    <row r="8907" ht="12.75">
      <c r="AJ8907" s="2"/>
    </row>
    <row r="8908" ht="12.75">
      <c r="AJ8908" s="2"/>
    </row>
    <row r="8909" ht="12.75">
      <c r="AJ8909" s="2"/>
    </row>
    <row r="8910" ht="12.75">
      <c r="AJ8910" s="2"/>
    </row>
    <row r="8911" ht="12.75">
      <c r="AJ8911" s="2"/>
    </row>
    <row r="8912" ht="12.75">
      <c r="AJ8912" s="2"/>
    </row>
    <row r="8913" ht="12.75">
      <c r="AJ8913" s="2"/>
    </row>
    <row r="8914" ht="12.75">
      <c r="AJ8914" s="2"/>
    </row>
    <row r="8915" ht="12.75">
      <c r="AJ8915" s="2"/>
    </row>
    <row r="8916" ht="12.75">
      <c r="AJ8916" s="2"/>
    </row>
    <row r="8917" ht="12.75">
      <c r="AJ8917" s="2"/>
    </row>
    <row r="8918" ht="12.75">
      <c r="AJ8918" s="2"/>
    </row>
    <row r="8919" ht="12.75">
      <c r="AJ8919" s="2"/>
    </row>
    <row r="8920" ht="12.75">
      <c r="AJ8920" s="2"/>
    </row>
    <row r="8921" ht="12.75">
      <c r="AJ8921" s="2"/>
    </row>
    <row r="8922" ht="12.75">
      <c r="AJ8922" s="2"/>
    </row>
    <row r="8923" ht="12.75">
      <c r="AJ8923" s="2"/>
    </row>
    <row r="8924" ht="12.75">
      <c r="AJ8924" s="2"/>
    </row>
    <row r="8925" ht="12.75">
      <c r="AJ8925" s="2"/>
    </row>
    <row r="8926" ht="12.75">
      <c r="AJ8926" s="2"/>
    </row>
    <row r="8927" ht="12.75">
      <c r="AJ8927" s="2"/>
    </row>
    <row r="8928" ht="12.75">
      <c r="AJ8928" s="2"/>
    </row>
    <row r="8929" ht="12.75">
      <c r="AJ8929" s="2"/>
    </row>
    <row r="8930" ht="12.75">
      <c r="AJ8930" s="2"/>
    </row>
    <row r="8931" ht="12.75">
      <c r="AJ8931" s="2"/>
    </row>
    <row r="8932" ht="12.75">
      <c r="AJ8932" s="2"/>
    </row>
    <row r="8933" ht="12.75">
      <c r="AJ8933" s="2"/>
    </row>
    <row r="8934" ht="12.75">
      <c r="AJ8934" s="2"/>
    </row>
    <row r="8935" ht="12.75">
      <c r="AJ8935" s="2"/>
    </row>
    <row r="8936" ht="12.75">
      <c r="AJ8936" s="2"/>
    </row>
    <row r="8937" ht="12.75">
      <c r="AJ8937" s="2"/>
    </row>
    <row r="8938" ht="12.75">
      <c r="AJ8938" s="2"/>
    </row>
    <row r="8939" ht="12.75">
      <c r="AJ8939" s="2"/>
    </row>
    <row r="8940" ht="12.75">
      <c r="AJ8940" s="2"/>
    </row>
    <row r="8941" ht="12.75">
      <c r="AJ8941" s="2"/>
    </row>
    <row r="8942" ht="12.75">
      <c r="AJ8942" s="2"/>
    </row>
    <row r="8943" ht="12.75">
      <c r="AJ8943" s="2"/>
    </row>
    <row r="8944" ht="12.75">
      <c r="AJ8944" s="2"/>
    </row>
    <row r="8945" ht="12.75">
      <c r="AJ8945" s="2"/>
    </row>
    <row r="8946" ht="12.75">
      <c r="AJ8946" s="2"/>
    </row>
    <row r="8947" ht="12.75">
      <c r="AJ8947" s="2"/>
    </row>
    <row r="8948" ht="12.75">
      <c r="AJ8948" s="2"/>
    </row>
    <row r="8949" ht="12.75">
      <c r="AJ8949" s="2"/>
    </row>
    <row r="8950" ht="12.75">
      <c r="AJ8950" s="2"/>
    </row>
    <row r="8951" ht="12.75">
      <c r="AJ8951" s="2"/>
    </row>
    <row r="8952" ht="12.75">
      <c r="AJ8952" s="2"/>
    </row>
    <row r="8953" ht="12.75">
      <c r="AJ8953" s="2"/>
    </row>
    <row r="8954" ht="12.75">
      <c r="AJ8954" s="2"/>
    </row>
    <row r="8955" ht="12.75">
      <c r="AJ8955" s="2"/>
    </row>
    <row r="8956" ht="12.75">
      <c r="AJ8956" s="2"/>
    </row>
    <row r="8957" ht="12.75">
      <c r="AJ8957" s="2"/>
    </row>
    <row r="8958" ht="12.75">
      <c r="AJ8958" s="2"/>
    </row>
    <row r="8959" ht="12.75">
      <c r="AJ8959" s="2"/>
    </row>
    <row r="8960" ht="12.75">
      <c r="AJ8960" s="2"/>
    </row>
    <row r="8961" ht="12.75">
      <c r="AJ8961" s="2"/>
    </row>
    <row r="8962" ht="12.75">
      <c r="AJ8962" s="2"/>
    </row>
    <row r="8963" ht="12.75">
      <c r="AJ8963" s="2"/>
    </row>
    <row r="8964" ht="12.75">
      <c r="AJ8964" s="2"/>
    </row>
    <row r="8965" ht="12.75">
      <c r="AJ8965" s="2"/>
    </row>
    <row r="8966" ht="12.75">
      <c r="AJ8966" s="2"/>
    </row>
    <row r="8967" ht="12.75">
      <c r="AJ8967" s="2"/>
    </row>
    <row r="8968" ht="12.75">
      <c r="AJ8968" s="2"/>
    </row>
    <row r="8969" ht="12.75">
      <c r="AJ8969" s="2"/>
    </row>
    <row r="8970" ht="12.75">
      <c r="AJ8970" s="2"/>
    </row>
    <row r="8971" ht="12.75">
      <c r="AJ8971" s="2"/>
    </row>
    <row r="8972" ht="12.75">
      <c r="AJ8972" s="2"/>
    </row>
    <row r="8973" ht="12.75">
      <c r="AJ8973" s="2"/>
    </row>
    <row r="8974" ht="12.75">
      <c r="AJ8974" s="2"/>
    </row>
    <row r="8975" ht="12.75">
      <c r="AJ8975" s="2"/>
    </row>
    <row r="8976" ht="12.75">
      <c r="AJ8976" s="2"/>
    </row>
    <row r="8977" ht="12.75">
      <c r="AJ8977" s="2"/>
    </row>
    <row r="8978" ht="12.75">
      <c r="AJ8978" s="2"/>
    </row>
    <row r="8979" ht="12.75">
      <c r="AJ8979" s="2"/>
    </row>
    <row r="8980" ht="12.75">
      <c r="AJ8980" s="2"/>
    </row>
    <row r="8981" ht="12.75">
      <c r="AJ8981" s="2"/>
    </row>
    <row r="8982" ht="12.75">
      <c r="AJ8982" s="2"/>
    </row>
    <row r="8983" ht="12.75">
      <c r="AJ8983" s="2"/>
    </row>
    <row r="8984" ht="12.75">
      <c r="AJ8984" s="2"/>
    </row>
    <row r="8985" ht="12.75">
      <c r="AJ8985" s="2"/>
    </row>
    <row r="8986" ht="12.75">
      <c r="AJ8986" s="2"/>
    </row>
    <row r="8987" ht="12.75">
      <c r="AJ8987" s="2"/>
    </row>
    <row r="8988" ht="12.75">
      <c r="AJ8988" s="2"/>
    </row>
    <row r="8989" ht="12.75">
      <c r="AJ8989" s="2"/>
    </row>
    <row r="8990" ht="12.75">
      <c r="AJ8990" s="2"/>
    </row>
    <row r="8991" ht="12.75">
      <c r="AJ8991" s="2"/>
    </row>
    <row r="8992" ht="12.75">
      <c r="AJ8992" s="2"/>
    </row>
    <row r="8993" ht="12.75">
      <c r="AJ8993" s="2"/>
    </row>
    <row r="8994" ht="12.75">
      <c r="AJ8994" s="2"/>
    </row>
    <row r="8995" ht="12.75">
      <c r="AJ8995" s="2"/>
    </row>
    <row r="8996" ht="12.75">
      <c r="AJ8996" s="2"/>
    </row>
    <row r="8997" ht="12.75">
      <c r="AJ8997" s="2"/>
    </row>
    <row r="8998" ht="12.75">
      <c r="AJ8998" s="2"/>
    </row>
    <row r="8999" ht="12.75">
      <c r="AJ8999" s="2"/>
    </row>
    <row r="9000" ht="12.75">
      <c r="AJ9000" s="2"/>
    </row>
    <row r="9001" ht="12.75">
      <c r="AJ9001" s="2"/>
    </row>
    <row r="9002" ht="12.75">
      <c r="AJ9002" s="2"/>
    </row>
    <row r="9003" ht="12.75">
      <c r="AJ9003" s="2"/>
    </row>
    <row r="9004" ht="12.75">
      <c r="AJ9004" s="2"/>
    </row>
    <row r="9005" ht="12.75">
      <c r="AJ9005" s="2"/>
    </row>
    <row r="9006" ht="12.75">
      <c r="AJ9006" s="2"/>
    </row>
    <row r="9007" ht="12.75">
      <c r="AJ9007" s="2"/>
    </row>
    <row r="9008" ht="12.75">
      <c r="AJ9008" s="2"/>
    </row>
    <row r="9009" ht="12.75">
      <c r="AJ9009" s="2"/>
    </row>
    <row r="9010" ht="12.75">
      <c r="AJ9010" s="2"/>
    </row>
    <row r="9011" ht="12.75">
      <c r="AJ9011" s="2"/>
    </row>
    <row r="9012" ht="12.75">
      <c r="AJ9012" s="2"/>
    </row>
    <row r="9013" ht="12.75">
      <c r="AJ9013" s="2"/>
    </row>
    <row r="9014" ht="12.75">
      <c r="AJ9014" s="2"/>
    </row>
    <row r="9015" ht="12.75">
      <c r="AJ9015" s="2"/>
    </row>
    <row r="9016" ht="12.75">
      <c r="AJ9016" s="2"/>
    </row>
    <row r="9017" ht="12.75">
      <c r="AJ9017" s="2"/>
    </row>
    <row r="9018" ht="12.75">
      <c r="AJ9018" s="2"/>
    </row>
    <row r="9019" ht="12.75">
      <c r="AJ9019" s="2"/>
    </row>
    <row r="9020" ht="12.75">
      <c r="AJ9020" s="2"/>
    </row>
    <row r="9021" ht="12.75">
      <c r="AJ9021" s="2"/>
    </row>
    <row r="9022" ht="12.75">
      <c r="AJ9022" s="2"/>
    </row>
    <row r="9023" ht="12.75">
      <c r="AJ9023" s="2"/>
    </row>
    <row r="9024" ht="12.75">
      <c r="AJ9024" s="2"/>
    </row>
    <row r="9025" ht="12.75">
      <c r="AJ9025" s="2"/>
    </row>
    <row r="9026" ht="12.75">
      <c r="AJ9026" s="2"/>
    </row>
    <row r="9027" ht="12.75">
      <c r="AJ9027" s="2"/>
    </row>
    <row r="9028" ht="12.75">
      <c r="AJ9028" s="2"/>
    </row>
    <row r="9029" ht="12.75">
      <c r="AJ9029" s="2"/>
    </row>
    <row r="9030" ht="12.75">
      <c r="AJ9030" s="2"/>
    </row>
    <row r="9031" ht="12.75">
      <c r="AJ9031" s="2"/>
    </row>
    <row r="9032" ht="12.75">
      <c r="AJ9032" s="2"/>
    </row>
    <row r="9033" ht="12.75">
      <c r="AJ9033" s="2"/>
    </row>
    <row r="9034" ht="12.75">
      <c r="AJ9034" s="2"/>
    </row>
    <row r="9035" ht="12.75">
      <c r="AJ9035" s="2"/>
    </row>
    <row r="9036" ht="12.75">
      <c r="AJ9036" s="2"/>
    </row>
    <row r="9037" ht="12.75">
      <c r="AJ9037" s="2"/>
    </row>
    <row r="9038" ht="12.75">
      <c r="AJ9038" s="2"/>
    </row>
    <row r="9039" ht="12.75">
      <c r="AJ9039" s="2"/>
    </row>
    <row r="9040" ht="12.75">
      <c r="AJ9040" s="2"/>
    </row>
    <row r="9041" ht="12.75">
      <c r="AJ9041" s="2"/>
    </row>
    <row r="9042" ht="12.75">
      <c r="AJ9042" s="2"/>
    </row>
    <row r="9043" ht="12.75">
      <c r="AJ9043" s="2"/>
    </row>
    <row r="9044" ht="12.75">
      <c r="AJ9044" s="2"/>
    </row>
    <row r="9045" ht="12.75">
      <c r="AJ9045" s="2"/>
    </row>
    <row r="9046" ht="12.75">
      <c r="AJ9046" s="2"/>
    </row>
    <row r="9047" ht="12.75">
      <c r="AJ9047" s="2"/>
    </row>
    <row r="9048" ht="12.75">
      <c r="AJ9048" s="2"/>
    </row>
    <row r="9049" ht="12.75">
      <c r="AJ9049" s="2"/>
    </row>
    <row r="9050" ht="12.75">
      <c r="AJ9050" s="2"/>
    </row>
    <row r="9051" ht="12.75">
      <c r="AJ9051" s="2"/>
    </row>
    <row r="9052" ht="12.75">
      <c r="AJ9052" s="2"/>
    </row>
    <row r="9053" ht="12.75">
      <c r="AJ9053" s="2"/>
    </row>
    <row r="9054" ht="12.75">
      <c r="AJ9054" s="2"/>
    </row>
    <row r="9055" ht="12.75">
      <c r="AJ9055" s="2"/>
    </row>
    <row r="9056" ht="12.75">
      <c r="AJ9056" s="2"/>
    </row>
    <row r="9057" ht="12.75">
      <c r="AJ9057" s="2"/>
    </row>
    <row r="9058" ht="12.75">
      <c r="AJ9058" s="2"/>
    </row>
    <row r="9059" ht="12.75">
      <c r="AJ9059" s="2"/>
    </row>
    <row r="9060" ht="12.75">
      <c r="AJ9060" s="2"/>
    </row>
    <row r="9061" ht="12.75">
      <c r="AJ9061" s="2"/>
    </row>
    <row r="9062" ht="12.75">
      <c r="AJ9062" s="2"/>
    </row>
    <row r="9063" ht="12.75">
      <c r="AJ9063" s="2"/>
    </row>
    <row r="9064" ht="12.75">
      <c r="AJ9064" s="2"/>
    </row>
    <row r="9065" ht="12.75">
      <c r="AJ9065" s="2"/>
    </row>
    <row r="9066" ht="12.75">
      <c r="AJ9066" s="2"/>
    </row>
    <row r="9067" ht="12.75">
      <c r="AJ9067" s="2"/>
    </row>
    <row r="9068" ht="12.75">
      <c r="AJ9068" s="2"/>
    </row>
    <row r="9069" ht="12.75">
      <c r="AJ9069" s="2"/>
    </row>
    <row r="9070" ht="12.75">
      <c r="AJ9070" s="2"/>
    </row>
    <row r="9071" ht="12.75">
      <c r="AJ9071" s="2"/>
    </row>
    <row r="9072" ht="12.75">
      <c r="AJ9072" s="2"/>
    </row>
    <row r="9073" ht="12.75">
      <c r="AJ9073" s="2"/>
    </row>
    <row r="9074" ht="12.75">
      <c r="AJ9074" s="2"/>
    </row>
    <row r="9075" ht="12.75">
      <c r="AJ9075" s="2"/>
    </row>
    <row r="9076" ht="12.75">
      <c r="AJ9076" s="2"/>
    </row>
    <row r="9077" ht="12.75">
      <c r="AJ9077" s="2"/>
    </row>
    <row r="9078" ht="12.75">
      <c r="AJ9078" s="2"/>
    </row>
    <row r="9079" ht="12.75">
      <c r="AJ9079" s="2"/>
    </row>
    <row r="9080" ht="12.75">
      <c r="AJ9080" s="2"/>
    </row>
    <row r="9081" ht="12.75">
      <c r="AJ9081" s="2"/>
    </row>
    <row r="9082" ht="12.75">
      <c r="AJ9082" s="2"/>
    </row>
    <row r="9083" ht="12.75">
      <c r="AJ9083" s="2"/>
    </row>
    <row r="9084" ht="12.75">
      <c r="AJ9084" s="2"/>
    </row>
    <row r="9085" ht="12.75">
      <c r="AJ9085" s="2"/>
    </row>
    <row r="9086" ht="12.75">
      <c r="AJ9086" s="2"/>
    </row>
    <row r="9087" ht="12.75">
      <c r="AJ9087" s="2"/>
    </row>
    <row r="9088" ht="12.75">
      <c r="AJ9088" s="2"/>
    </row>
    <row r="9089" ht="12.75">
      <c r="AJ9089" s="2"/>
    </row>
    <row r="9090" ht="12.75">
      <c r="AJ9090" s="2"/>
    </row>
    <row r="9091" ht="12.75">
      <c r="AJ9091" s="2"/>
    </row>
    <row r="9092" ht="12.75">
      <c r="AJ9092" s="2"/>
    </row>
    <row r="9093" ht="12.75">
      <c r="AJ9093" s="2"/>
    </row>
    <row r="9094" ht="12.75">
      <c r="AJ9094" s="2"/>
    </row>
    <row r="9095" ht="12.75">
      <c r="AJ9095" s="2"/>
    </row>
    <row r="9096" ht="12.75">
      <c r="AJ9096" s="2"/>
    </row>
    <row r="9097" ht="12.75">
      <c r="AJ9097" s="2"/>
    </row>
    <row r="9098" ht="12.75">
      <c r="AJ9098" s="2"/>
    </row>
    <row r="9099" ht="12.75">
      <c r="AJ9099" s="2"/>
    </row>
    <row r="9100" ht="12.75">
      <c r="AJ9100" s="2"/>
    </row>
    <row r="9101" ht="12.75">
      <c r="AJ9101" s="2"/>
    </row>
    <row r="9102" ht="12.75">
      <c r="AJ9102" s="2"/>
    </row>
    <row r="9103" ht="12.75">
      <c r="AJ9103" s="2"/>
    </row>
    <row r="9104" ht="12.75">
      <c r="AJ9104" s="2"/>
    </row>
    <row r="9105" ht="12.75">
      <c r="AJ9105" s="2"/>
    </row>
    <row r="9106" ht="12.75">
      <c r="AJ9106" s="2"/>
    </row>
    <row r="9107" ht="12.75">
      <c r="AJ9107" s="2"/>
    </row>
    <row r="9108" ht="12.75">
      <c r="AJ9108" s="2"/>
    </row>
    <row r="9109" ht="12.75">
      <c r="AJ9109" s="2"/>
    </row>
    <row r="9110" ht="12.75">
      <c r="AJ9110" s="2"/>
    </row>
    <row r="9111" ht="12.75">
      <c r="AJ9111" s="2"/>
    </row>
    <row r="9112" ht="12.75">
      <c r="AJ9112" s="2"/>
    </row>
    <row r="9113" ht="12.75">
      <c r="AJ9113" s="2"/>
    </row>
    <row r="9114" ht="12.75">
      <c r="AJ9114" s="2"/>
    </row>
    <row r="9115" ht="12.75">
      <c r="AJ9115" s="2"/>
    </row>
    <row r="9116" ht="12.75">
      <c r="AJ9116" s="2"/>
    </row>
    <row r="9117" ht="12.75">
      <c r="AJ9117" s="2"/>
    </row>
    <row r="9118" ht="12.75">
      <c r="AJ9118" s="2"/>
    </row>
    <row r="9119" ht="12.75">
      <c r="AJ9119" s="2"/>
    </row>
    <row r="9120" ht="12.75">
      <c r="AJ9120" s="2"/>
    </row>
    <row r="9121" ht="12.75">
      <c r="AJ9121" s="2"/>
    </row>
    <row r="9122" ht="12.75">
      <c r="AJ9122" s="2"/>
    </row>
    <row r="9123" ht="12.75">
      <c r="AJ9123" s="2"/>
    </row>
    <row r="9124" ht="12.75">
      <c r="AJ9124" s="2"/>
    </row>
    <row r="9125" ht="12.75">
      <c r="AJ9125" s="2"/>
    </row>
    <row r="9126" ht="12.75">
      <c r="AJ9126" s="2"/>
    </row>
    <row r="9127" ht="12.75">
      <c r="AJ9127" s="2"/>
    </row>
    <row r="9128" ht="12.75">
      <c r="AJ9128" s="2"/>
    </row>
    <row r="9129" ht="12.75">
      <c r="AJ9129" s="2"/>
    </row>
    <row r="9130" ht="12.75">
      <c r="AJ9130" s="2"/>
    </row>
    <row r="9131" ht="12.75">
      <c r="AJ9131" s="2"/>
    </row>
    <row r="9132" ht="12.75">
      <c r="AJ9132" s="2"/>
    </row>
    <row r="9133" ht="12.75">
      <c r="AJ9133" s="2"/>
    </row>
    <row r="9134" ht="12.75">
      <c r="AJ9134" s="2"/>
    </row>
    <row r="9135" ht="12.75">
      <c r="AJ9135" s="2"/>
    </row>
    <row r="9136" ht="12.75">
      <c r="AJ9136" s="2"/>
    </row>
    <row r="9137" ht="12.75">
      <c r="AJ9137" s="2"/>
    </row>
    <row r="9138" ht="12.75">
      <c r="AJ9138" s="2"/>
    </row>
    <row r="9139" ht="12.75">
      <c r="AJ9139" s="2"/>
    </row>
    <row r="9140" ht="12.75">
      <c r="AJ9140" s="2"/>
    </row>
    <row r="9141" ht="12.75">
      <c r="AJ9141" s="2"/>
    </row>
    <row r="9142" ht="12.75">
      <c r="AJ9142" s="2"/>
    </row>
    <row r="9143" ht="12.75">
      <c r="AJ9143" s="2"/>
    </row>
    <row r="9144" ht="12.75">
      <c r="AJ9144" s="2"/>
    </row>
    <row r="9145" ht="12.75">
      <c r="AJ9145" s="2"/>
    </row>
    <row r="9146" ht="12.75">
      <c r="AJ9146" s="2"/>
    </row>
    <row r="9147" ht="12.75">
      <c r="AJ9147" s="2"/>
    </row>
    <row r="9148" ht="12.75">
      <c r="AJ9148" s="2"/>
    </row>
    <row r="9149" ht="12.75">
      <c r="AJ9149" s="2"/>
    </row>
    <row r="9150" ht="12.75">
      <c r="AJ9150" s="2"/>
    </row>
    <row r="9151" ht="12.75">
      <c r="AJ9151" s="2"/>
    </row>
    <row r="9152" ht="12.75">
      <c r="AJ9152" s="2"/>
    </row>
    <row r="9153" ht="12.75">
      <c r="AJ9153" s="2"/>
    </row>
    <row r="9154" ht="12.75">
      <c r="AJ9154" s="2"/>
    </row>
    <row r="9155" ht="12.75">
      <c r="AJ9155" s="2"/>
    </row>
    <row r="9156" ht="12.75">
      <c r="AJ9156" s="2"/>
    </row>
    <row r="9157" ht="12.75">
      <c r="AJ9157" s="2"/>
    </row>
    <row r="9158" ht="12.75">
      <c r="AJ9158" s="2"/>
    </row>
    <row r="9159" ht="12.75">
      <c r="AJ9159" s="2"/>
    </row>
    <row r="9160" ht="12.75">
      <c r="AJ9160" s="2"/>
    </row>
    <row r="9161" ht="12.75">
      <c r="AJ9161" s="2"/>
    </row>
    <row r="9162" ht="12.75">
      <c r="AJ9162" s="2"/>
    </row>
    <row r="9163" ht="12.75">
      <c r="AJ9163" s="2"/>
    </row>
    <row r="9164" ht="12.75">
      <c r="AJ9164" s="2"/>
    </row>
    <row r="9165" ht="12.75">
      <c r="AJ9165" s="2"/>
    </row>
    <row r="9166" ht="12.75">
      <c r="AJ9166" s="2"/>
    </row>
    <row r="9167" ht="12.75">
      <c r="AJ9167" s="2"/>
    </row>
    <row r="9168" ht="12.75">
      <c r="AJ9168" s="2"/>
    </row>
    <row r="9169" ht="12.75">
      <c r="AJ9169" s="2"/>
    </row>
    <row r="9170" ht="12.75">
      <c r="AJ9170" s="2"/>
    </row>
    <row r="9171" ht="12.75">
      <c r="AJ9171" s="2"/>
    </row>
    <row r="9172" ht="12.75">
      <c r="AJ9172" s="2"/>
    </row>
    <row r="9173" ht="12.75">
      <c r="AJ9173" s="2"/>
    </row>
    <row r="9174" ht="12.75">
      <c r="AJ9174" s="2"/>
    </row>
    <row r="9175" ht="12.75">
      <c r="AJ9175" s="2"/>
    </row>
    <row r="9176" ht="12.75">
      <c r="AJ9176" s="2"/>
    </row>
    <row r="9177" ht="12.75">
      <c r="AJ9177" s="2"/>
    </row>
    <row r="9178" ht="12.75">
      <c r="AJ9178" s="2"/>
    </row>
    <row r="9179" ht="12.75">
      <c r="AJ9179" s="2"/>
    </row>
    <row r="9180" ht="12.75">
      <c r="AJ9180" s="2"/>
    </row>
    <row r="9181" ht="12.75">
      <c r="AJ9181" s="2"/>
    </row>
    <row r="9182" ht="12.75">
      <c r="AJ9182" s="2"/>
    </row>
    <row r="9183" ht="12.75">
      <c r="AJ9183" s="2"/>
    </row>
    <row r="9184" ht="12.75">
      <c r="AJ9184" s="2"/>
    </row>
    <row r="9185" ht="12.75">
      <c r="AJ9185" s="2"/>
    </row>
    <row r="9186" ht="12.75">
      <c r="AJ9186" s="2"/>
    </row>
    <row r="9187" ht="12.75">
      <c r="AJ9187" s="2"/>
    </row>
    <row r="9188" ht="12.75">
      <c r="AJ9188" s="2"/>
    </row>
    <row r="9189" ht="12.75">
      <c r="AJ9189" s="2"/>
    </row>
    <row r="9190" ht="12.75">
      <c r="AJ9190" s="2"/>
    </row>
    <row r="9191" ht="12.75">
      <c r="AJ9191" s="2"/>
    </row>
    <row r="9192" ht="12.75">
      <c r="AJ9192" s="2"/>
    </row>
    <row r="9193" ht="12.75">
      <c r="AJ9193" s="2"/>
    </row>
    <row r="9194" ht="12.75">
      <c r="AJ9194" s="2"/>
    </row>
    <row r="9195" ht="12.75">
      <c r="AJ9195" s="2"/>
    </row>
    <row r="9196" ht="12.75">
      <c r="AJ9196" s="2"/>
    </row>
    <row r="9197" ht="12.75">
      <c r="AJ9197" s="2"/>
    </row>
    <row r="9198" ht="12.75">
      <c r="AJ9198" s="2"/>
    </row>
    <row r="9199" ht="12.75">
      <c r="AJ9199" s="2"/>
    </row>
    <row r="9200" ht="12.75">
      <c r="AJ9200" s="2"/>
    </row>
    <row r="9201" ht="12.75">
      <c r="AJ9201" s="2"/>
    </row>
    <row r="9202" ht="12.75">
      <c r="AJ9202" s="2"/>
    </row>
    <row r="9203" ht="12.75">
      <c r="AJ9203" s="2"/>
    </row>
    <row r="9204" ht="12.75">
      <c r="AJ9204" s="2"/>
    </row>
    <row r="9205" ht="12.75">
      <c r="AJ9205" s="2"/>
    </row>
    <row r="9206" ht="12.75">
      <c r="AJ9206" s="2"/>
    </row>
    <row r="9207" ht="12.75">
      <c r="AJ9207" s="2"/>
    </row>
    <row r="9208" ht="12.75">
      <c r="AJ9208" s="2"/>
    </row>
    <row r="9209" ht="12.75">
      <c r="AJ9209" s="2"/>
    </row>
    <row r="9210" ht="12.75">
      <c r="AJ9210" s="2"/>
    </row>
    <row r="9211" ht="12.75">
      <c r="AJ9211" s="2"/>
    </row>
    <row r="9212" ht="12.75">
      <c r="AJ9212" s="2"/>
    </row>
    <row r="9213" ht="12.75">
      <c r="AJ9213" s="2"/>
    </row>
    <row r="9214" ht="12.75">
      <c r="AJ9214" s="2"/>
    </row>
    <row r="9215" ht="12.75">
      <c r="AJ9215" s="2"/>
    </row>
    <row r="9216" ht="12.75">
      <c r="AJ9216" s="2"/>
    </row>
    <row r="9217" ht="12.75">
      <c r="AJ9217" s="2"/>
    </row>
    <row r="9218" ht="12.75">
      <c r="AJ9218" s="2"/>
    </row>
    <row r="9219" ht="12.75">
      <c r="AJ9219" s="2"/>
    </row>
    <row r="9220" ht="12.75">
      <c r="AJ9220" s="2"/>
    </row>
    <row r="9221" ht="12.75">
      <c r="AJ9221" s="2"/>
    </row>
    <row r="9222" ht="12.75">
      <c r="AJ9222" s="2"/>
    </row>
    <row r="9223" ht="12.75">
      <c r="AJ9223" s="2"/>
    </row>
    <row r="9224" ht="12.75">
      <c r="AJ9224" s="2"/>
    </row>
    <row r="9225" ht="12.75">
      <c r="AJ9225" s="2"/>
    </row>
    <row r="9226" ht="12.75">
      <c r="AJ9226" s="2"/>
    </row>
    <row r="9227" ht="12.75">
      <c r="AJ9227" s="2"/>
    </row>
    <row r="9228" ht="12.75">
      <c r="AJ9228" s="2"/>
    </row>
    <row r="9229" ht="12.75">
      <c r="AJ9229" s="2"/>
    </row>
    <row r="9230" ht="12.75">
      <c r="AJ9230" s="2"/>
    </row>
    <row r="9231" ht="12.75">
      <c r="AJ9231" s="2"/>
    </row>
    <row r="9232" ht="12.75">
      <c r="AJ9232" s="2"/>
    </row>
    <row r="9233" ht="12.75">
      <c r="AJ9233" s="2"/>
    </row>
    <row r="9234" ht="12.75">
      <c r="AJ9234" s="2"/>
    </row>
    <row r="9235" ht="12.75">
      <c r="AJ9235" s="2"/>
    </row>
    <row r="9236" ht="12.75">
      <c r="AJ9236" s="2"/>
    </row>
    <row r="9237" ht="12.75">
      <c r="AJ9237" s="2"/>
    </row>
    <row r="9238" ht="12.75">
      <c r="AJ9238" s="2"/>
    </row>
    <row r="9239" ht="12.75">
      <c r="AJ9239" s="2"/>
    </row>
    <row r="9240" ht="12.75">
      <c r="AJ9240" s="2"/>
    </row>
    <row r="9241" ht="12.75">
      <c r="AJ9241" s="2"/>
    </row>
    <row r="9242" ht="12.75">
      <c r="AJ9242" s="2"/>
    </row>
    <row r="9243" ht="12.75">
      <c r="AJ9243" s="2"/>
    </row>
    <row r="9244" ht="12.75">
      <c r="AJ9244" s="2"/>
    </row>
    <row r="9245" ht="12.75">
      <c r="AJ9245" s="2"/>
    </row>
    <row r="9246" ht="12.75">
      <c r="AJ9246" s="2"/>
    </row>
    <row r="9247" ht="12.75">
      <c r="AJ9247" s="2"/>
    </row>
    <row r="9248" ht="12.75">
      <c r="AJ9248" s="2"/>
    </row>
    <row r="9249" ht="12.75">
      <c r="AJ9249" s="2"/>
    </row>
    <row r="9250" ht="12.75">
      <c r="AJ9250" s="2"/>
    </row>
    <row r="9251" ht="12.75">
      <c r="AJ9251" s="2"/>
    </row>
    <row r="9252" ht="12.75">
      <c r="AJ9252" s="2"/>
    </row>
    <row r="9253" ht="12.75">
      <c r="AJ9253" s="2"/>
    </row>
    <row r="9254" ht="12.75">
      <c r="AJ9254" s="2"/>
    </row>
    <row r="9255" ht="12.75">
      <c r="AJ9255" s="2"/>
    </row>
    <row r="9256" ht="12.75">
      <c r="AJ9256" s="2"/>
    </row>
    <row r="9257" ht="12.75">
      <c r="AJ9257" s="2"/>
    </row>
    <row r="9258" ht="12.75">
      <c r="AJ9258" s="2"/>
    </row>
    <row r="9259" ht="12.75">
      <c r="AJ9259" s="2"/>
    </row>
    <row r="9260" ht="12.75">
      <c r="AJ9260" s="2"/>
    </row>
    <row r="9261" ht="12.75">
      <c r="AJ9261" s="2"/>
    </row>
    <row r="9262" ht="12.75">
      <c r="AJ9262" s="2"/>
    </row>
    <row r="9263" ht="12.75">
      <c r="AJ9263" s="2"/>
    </row>
    <row r="9264" ht="12.75">
      <c r="AJ9264" s="2"/>
    </row>
    <row r="9265" ht="12.75">
      <c r="AJ9265" s="2"/>
    </row>
    <row r="9266" ht="12.75">
      <c r="AJ9266" s="2"/>
    </row>
    <row r="9267" ht="12.75">
      <c r="AJ9267" s="2"/>
    </row>
    <row r="9268" ht="12.75">
      <c r="AJ9268" s="2"/>
    </row>
    <row r="9269" ht="12.75">
      <c r="AJ9269" s="2"/>
    </row>
    <row r="9270" ht="12.75">
      <c r="AJ9270" s="2"/>
    </row>
    <row r="9271" ht="12.75">
      <c r="AJ9271" s="2"/>
    </row>
    <row r="9272" ht="12.75">
      <c r="AJ9272" s="2"/>
    </row>
    <row r="9273" ht="12.75">
      <c r="AJ9273" s="2"/>
    </row>
    <row r="9274" ht="12.75">
      <c r="AJ9274" s="2"/>
    </row>
    <row r="9275" ht="12.75">
      <c r="AJ9275" s="2"/>
    </row>
    <row r="9276" ht="12.75">
      <c r="AJ9276" s="2"/>
    </row>
    <row r="9277" ht="12.75">
      <c r="AJ9277" s="2"/>
    </row>
    <row r="9278" ht="12.75">
      <c r="AJ9278" s="2"/>
    </row>
    <row r="9279" ht="12.75">
      <c r="AJ9279" s="2"/>
    </row>
    <row r="9280" ht="12.75">
      <c r="AJ9280" s="2"/>
    </row>
    <row r="9281" ht="12.75">
      <c r="AJ9281" s="2"/>
    </row>
    <row r="9282" ht="12.75">
      <c r="AJ9282" s="2"/>
    </row>
    <row r="9283" ht="12.75">
      <c r="AJ9283" s="2"/>
    </row>
    <row r="9284" ht="12.75">
      <c r="AJ9284" s="2"/>
    </row>
    <row r="9285" ht="12.75">
      <c r="AJ9285" s="2"/>
    </row>
    <row r="9286" ht="12.75">
      <c r="AJ9286" s="2"/>
    </row>
    <row r="9287" ht="12.75">
      <c r="AJ9287" s="2"/>
    </row>
    <row r="9288" ht="12.75">
      <c r="AJ9288" s="2"/>
    </row>
    <row r="9289" ht="12.75">
      <c r="AJ9289" s="2"/>
    </row>
    <row r="9290" ht="12.75">
      <c r="AJ9290" s="2"/>
    </row>
    <row r="9291" ht="12.75">
      <c r="AJ9291" s="2"/>
    </row>
    <row r="9292" ht="12.75">
      <c r="AJ9292" s="2"/>
    </row>
    <row r="9293" ht="12.75">
      <c r="AJ9293" s="2"/>
    </row>
    <row r="9294" ht="12.75">
      <c r="AJ9294" s="2"/>
    </row>
    <row r="9295" ht="12.75">
      <c r="AJ9295" s="2"/>
    </row>
    <row r="9296" ht="12.75">
      <c r="AJ9296" s="2"/>
    </row>
    <row r="9297" ht="12.75">
      <c r="AJ9297" s="2"/>
    </row>
    <row r="9298" ht="12.75">
      <c r="AJ9298" s="2"/>
    </row>
    <row r="9299" ht="12.75">
      <c r="AJ9299" s="2"/>
    </row>
    <row r="9300" ht="12.75">
      <c r="AJ9300" s="2"/>
    </row>
    <row r="9301" ht="12.75">
      <c r="AJ9301" s="2"/>
    </row>
    <row r="9302" ht="12.75">
      <c r="AJ9302" s="2"/>
    </row>
    <row r="9303" ht="12.75">
      <c r="AJ9303" s="2"/>
    </row>
    <row r="9304" ht="12.75">
      <c r="AJ9304" s="2"/>
    </row>
    <row r="9305" ht="12.75">
      <c r="AJ9305" s="2"/>
    </row>
    <row r="9306" ht="12.75">
      <c r="AJ9306" s="2"/>
    </row>
    <row r="9307" ht="12.75">
      <c r="AJ9307" s="2"/>
    </row>
    <row r="9308" ht="12.75">
      <c r="AJ9308" s="2"/>
    </row>
    <row r="9309" ht="12.75">
      <c r="AJ9309" s="2"/>
    </row>
    <row r="9310" ht="12.75">
      <c r="AJ9310" s="2"/>
    </row>
    <row r="9311" ht="12.75">
      <c r="AJ9311" s="2"/>
    </row>
    <row r="9312" ht="12.75">
      <c r="AJ9312" s="2"/>
    </row>
    <row r="9313" ht="12.75">
      <c r="AJ9313" s="2"/>
    </row>
    <row r="9314" ht="12.75">
      <c r="AJ9314" s="2"/>
    </row>
    <row r="9315" ht="12.75">
      <c r="AJ9315" s="2"/>
    </row>
    <row r="9316" ht="12.75">
      <c r="AJ9316" s="2"/>
    </row>
    <row r="9317" ht="12.75">
      <c r="AJ9317" s="2"/>
    </row>
    <row r="9318" ht="12.75">
      <c r="AJ9318" s="2"/>
    </row>
    <row r="9319" ht="12.75">
      <c r="AJ9319" s="2"/>
    </row>
    <row r="9320" ht="12.75">
      <c r="AJ9320" s="2"/>
    </row>
    <row r="9321" ht="12.75">
      <c r="AJ9321" s="2"/>
    </row>
    <row r="9322" ht="12.75">
      <c r="AJ9322" s="2"/>
    </row>
    <row r="9323" ht="12.75">
      <c r="AJ9323" s="2"/>
    </row>
    <row r="9324" ht="12.75">
      <c r="AJ9324" s="2"/>
    </row>
    <row r="9325" ht="12.75">
      <c r="AJ9325" s="2"/>
    </row>
    <row r="9326" ht="12.75">
      <c r="AJ9326" s="2"/>
    </row>
    <row r="9327" ht="12.75">
      <c r="AJ9327" s="2"/>
    </row>
    <row r="9328" ht="12.75">
      <c r="AJ9328" s="2"/>
    </row>
    <row r="9329" ht="12.75">
      <c r="AJ9329" s="2"/>
    </row>
    <row r="9330" ht="12.75">
      <c r="AJ9330" s="2"/>
    </row>
    <row r="9331" ht="12.75">
      <c r="AJ9331" s="2"/>
    </row>
    <row r="9332" ht="12.75">
      <c r="AJ9332" s="2"/>
    </row>
    <row r="9333" ht="12.75">
      <c r="AJ9333" s="2"/>
    </row>
    <row r="9334" ht="12.75">
      <c r="AJ9334" s="2"/>
    </row>
    <row r="9335" ht="12.75">
      <c r="AJ9335" s="2"/>
    </row>
    <row r="9336" ht="12.75">
      <c r="AJ9336" s="2"/>
    </row>
    <row r="9337" ht="12.75">
      <c r="AJ9337" s="2"/>
    </row>
    <row r="9338" ht="12.75">
      <c r="AJ9338" s="2"/>
    </row>
    <row r="9339" ht="12.75">
      <c r="AJ9339" s="2"/>
    </row>
    <row r="9340" ht="12.75">
      <c r="AJ9340" s="2"/>
    </row>
    <row r="9341" ht="12.75">
      <c r="AJ9341" s="2"/>
    </row>
    <row r="9342" ht="12.75">
      <c r="AJ9342" s="2"/>
    </row>
    <row r="9343" ht="12.75">
      <c r="AJ9343" s="2"/>
    </row>
    <row r="9344" ht="12.75">
      <c r="AJ9344" s="2"/>
    </row>
    <row r="9345" ht="12.75">
      <c r="AJ9345" s="2"/>
    </row>
    <row r="9346" ht="12.75">
      <c r="AJ9346" s="2"/>
    </row>
    <row r="9347" ht="12.75">
      <c r="AJ9347" s="2"/>
    </row>
    <row r="9348" ht="12.75">
      <c r="AJ9348" s="2"/>
    </row>
    <row r="9349" ht="12.75">
      <c r="AJ9349" s="2"/>
    </row>
    <row r="9350" ht="12.75">
      <c r="AJ9350" s="2"/>
    </row>
    <row r="9351" ht="12.75">
      <c r="AJ9351" s="2"/>
    </row>
    <row r="9352" ht="12.75">
      <c r="AJ9352" s="2"/>
    </row>
    <row r="9353" ht="12.75">
      <c r="AJ9353" s="2"/>
    </row>
    <row r="9354" ht="12.75">
      <c r="AJ9354" s="2"/>
    </row>
    <row r="9355" ht="12.75">
      <c r="AJ9355" s="2"/>
    </row>
    <row r="9356" ht="12.75">
      <c r="AJ9356" s="2"/>
    </row>
    <row r="9357" ht="12.75">
      <c r="AJ9357" s="2"/>
    </row>
    <row r="9358" ht="12.75">
      <c r="AJ9358" s="2"/>
    </row>
    <row r="9359" ht="12.75">
      <c r="AJ9359" s="2"/>
    </row>
    <row r="9360" ht="12.75">
      <c r="AJ9360" s="2"/>
    </row>
    <row r="9361" ht="12.75">
      <c r="AJ9361" s="2"/>
    </row>
    <row r="9362" ht="12.75">
      <c r="AJ9362" s="2"/>
    </row>
    <row r="9363" ht="12.75">
      <c r="AJ9363" s="2"/>
    </row>
    <row r="9364" ht="12.75">
      <c r="AJ9364" s="2"/>
    </row>
    <row r="9365" ht="12.75">
      <c r="AJ9365" s="2"/>
    </row>
    <row r="9366" ht="12.75">
      <c r="AJ9366" s="2"/>
    </row>
    <row r="9367" ht="12.75">
      <c r="AJ9367" s="2"/>
    </row>
    <row r="9368" ht="12.75">
      <c r="AJ9368" s="2"/>
    </row>
    <row r="9369" ht="12.75">
      <c r="AJ9369" s="2"/>
    </row>
    <row r="9370" ht="12.75">
      <c r="AJ9370" s="2"/>
    </row>
    <row r="9371" ht="12.75">
      <c r="AJ9371" s="2"/>
    </row>
    <row r="9372" ht="12.75">
      <c r="AJ9372" s="2"/>
    </row>
    <row r="9373" ht="12.75">
      <c r="AJ9373" s="2"/>
    </row>
    <row r="9374" ht="12.75">
      <c r="AJ9374" s="2"/>
    </row>
    <row r="9375" ht="12.75">
      <c r="AJ9375" s="2"/>
    </row>
    <row r="9376" ht="12.75">
      <c r="AJ9376" s="2"/>
    </row>
    <row r="9377" ht="12.75">
      <c r="AJ9377" s="2"/>
    </row>
    <row r="9378" ht="12.75">
      <c r="AJ9378" s="2"/>
    </row>
    <row r="9379" ht="12.75">
      <c r="AJ9379" s="2"/>
    </row>
    <row r="9380" ht="12.75">
      <c r="AJ9380" s="2"/>
    </row>
    <row r="9381" ht="12.75">
      <c r="AJ9381" s="2"/>
    </row>
    <row r="9382" ht="12.75">
      <c r="AJ9382" s="2"/>
    </row>
    <row r="9383" ht="12.75">
      <c r="AJ9383" s="2"/>
    </row>
    <row r="9384" ht="12.75">
      <c r="AJ9384" s="2"/>
    </row>
    <row r="9385" ht="12.75">
      <c r="AJ9385" s="2"/>
    </row>
    <row r="9386" ht="12.75">
      <c r="AJ9386" s="2"/>
    </row>
    <row r="9387" ht="12.75">
      <c r="AJ9387" s="2"/>
    </row>
    <row r="9388" ht="12.75">
      <c r="AJ9388" s="2"/>
    </row>
    <row r="9389" ht="12.75">
      <c r="AJ9389" s="2"/>
    </row>
    <row r="9390" ht="12.75">
      <c r="AJ9390" s="2"/>
    </row>
    <row r="9391" ht="12.75">
      <c r="AJ9391" s="2"/>
    </row>
    <row r="9392" ht="12.75">
      <c r="AJ9392" s="2"/>
    </row>
    <row r="9393" ht="12.75">
      <c r="AJ9393" s="2"/>
    </row>
    <row r="9394" ht="12.75">
      <c r="AJ9394" s="2"/>
    </row>
    <row r="9395" ht="12.75">
      <c r="AJ9395" s="2"/>
    </row>
    <row r="9396" ht="12.75">
      <c r="AJ9396" s="2"/>
    </row>
    <row r="9397" ht="12.75">
      <c r="AJ9397" s="2"/>
    </row>
    <row r="9398" ht="12.75">
      <c r="AJ9398" s="2"/>
    </row>
    <row r="9399" ht="12.75">
      <c r="AJ9399" s="2"/>
    </row>
    <row r="9400" ht="12.75">
      <c r="AJ9400" s="2"/>
    </row>
    <row r="9401" ht="12.75">
      <c r="AJ9401" s="2"/>
    </row>
    <row r="9402" ht="12.75">
      <c r="AJ9402" s="2"/>
    </row>
    <row r="9403" ht="12.75">
      <c r="AJ9403" s="2"/>
    </row>
    <row r="9404" ht="12.75">
      <c r="AJ9404" s="2"/>
    </row>
    <row r="9405" ht="12.75">
      <c r="AJ9405" s="2"/>
    </row>
    <row r="9406" ht="12.75">
      <c r="AJ9406" s="2"/>
    </row>
    <row r="9407" ht="12.75">
      <c r="AJ9407" s="2"/>
    </row>
    <row r="9408" ht="12.75">
      <c r="AJ9408" s="2"/>
    </row>
    <row r="9409" ht="12.75">
      <c r="AJ9409" s="2"/>
    </row>
    <row r="9410" ht="12.75">
      <c r="AJ9410" s="2"/>
    </row>
    <row r="9411" ht="12.75">
      <c r="AJ9411" s="2"/>
    </row>
    <row r="9412" ht="12.75">
      <c r="AJ9412" s="2"/>
    </row>
    <row r="9413" ht="12.75">
      <c r="AJ9413" s="2"/>
    </row>
    <row r="9414" ht="12.75">
      <c r="AJ9414" s="2"/>
    </row>
    <row r="9415" ht="12.75">
      <c r="AJ9415" s="2"/>
    </row>
    <row r="9416" ht="12.75">
      <c r="AJ9416" s="2"/>
    </row>
    <row r="9417" ht="12.75">
      <c r="AJ9417" s="2"/>
    </row>
    <row r="9418" ht="12.75">
      <c r="AJ9418" s="2"/>
    </row>
    <row r="9419" ht="12.75">
      <c r="AJ9419" s="2"/>
    </row>
    <row r="9420" ht="12.75">
      <c r="AJ9420" s="2"/>
    </row>
    <row r="9421" ht="12.75">
      <c r="AJ9421" s="2"/>
    </row>
    <row r="9422" ht="12.75">
      <c r="AJ9422" s="2"/>
    </row>
    <row r="9423" ht="12.75">
      <c r="AJ9423" s="2"/>
    </row>
    <row r="9424" ht="12.75">
      <c r="AJ9424" s="2"/>
    </row>
    <row r="9425" ht="12.75">
      <c r="AJ9425" s="2"/>
    </row>
    <row r="9426" ht="12.75">
      <c r="AJ9426" s="2"/>
    </row>
    <row r="9427" ht="12.75">
      <c r="AJ9427" s="2"/>
    </row>
    <row r="9428" ht="12.75">
      <c r="AJ9428" s="2"/>
    </row>
    <row r="9429" ht="12.75">
      <c r="AJ9429" s="2"/>
    </row>
    <row r="9430" ht="12.75">
      <c r="AJ9430" s="2"/>
    </row>
    <row r="9431" ht="12.75">
      <c r="AJ9431" s="2"/>
    </row>
    <row r="9432" ht="12.75">
      <c r="AJ9432" s="2"/>
    </row>
    <row r="9433" ht="12.75">
      <c r="AJ9433" s="2"/>
    </row>
    <row r="9434" ht="12.75">
      <c r="AJ9434" s="2"/>
    </row>
    <row r="9435" ht="12.75">
      <c r="AJ9435" s="2"/>
    </row>
    <row r="9436" ht="12.75">
      <c r="AJ9436" s="2"/>
    </row>
    <row r="9437" ht="12.75">
      <c r="AJ9437" s="2"/>
    </row>
    <row r="9438" ht="12.75">
      <c r="AJ9438" s="2"/>
    </row>
    <row r="9439" ht="12.75">
      <c r="AJ9439" s="2"/>
    </row>
    <row r="9440" ht="12.75">
      <c r="AJ9440" s="2"/>
    </row>
    <row r="9441" ht="12.75">
      <c r="AJ9441" s="2"/>
    </row>
    <row r="9442" ht="12.75">
      <c r="AJ9442" s="2"/>
    </row>
    <row r="9443" ht="12.75">
      <c r="AJ9443" s="2"/>
    </row>
    <row r="9444" ht="12.75">
      <c r="AJ9444" s="2"/>
    </row>
    <row r="9445" ht="12.75">
      <c r="AJ9445" s="2"/>
    </row>
    <row r="9446" ht="12.75">
      <c r="AJ9446" s="2"/>
    </row>
    <row r="9447" ht="12.75">
      <c r="AJ9447" s="2"/>
    </row>
    <row r="9448" ht="12.75">
      <c r="AJ9448" s="2"/>
    </row>
    <row r="9449" ht="12.75">
      <c r="AJ9449" s="2"/>
    </row>
    <row r="9450" ht="12.75">
      <c r="AJ9450" s="2"/>
    </row>
    <row r="9451" ht="12.75">
      <c r="AJ9451" s="2"/>
    </row>
    <row r="9452" ht="12.75">
      <c r="AJ9452" s="2"/>
    </row>
    <row r="9453" ht="12.75">
      <c r="AJ9453" s="2"/>
    </row>
    <row r="9454" ht="12.75">
      <c r="AJ9454" s="2"/>
    </row>
    <row r="9455" ht="12.75">
      <c r="AJ9455" s="2"/>
    </row>
    <row r="9456" ht="12.75">
      <c r="AJ9456" s="2"/>
    </row>
    <row r="9457" ht="12.75">
      <c r="AJ9457" s="2"/>
    </row>
    <row r="9458" ht="12.75">
      <c r="AJ9458" s="2"/>
    </row>
    <row r="9459" ht="12.75">
      <c r="AJ9459" s="2"/>
    </row>
    <row r="9460" ht="12.75">
      <c r="AJ9460" s="2"/>
    </row>
    <row r="9461" ht="12.75">
      <c r="AJ9461" s="2"/>
    </row>
    <row r="9462" ht="12.75">
      <c r="AJ9462" s="2"/>
    </row>
    <row r="9463" ht="12.75">
      <c r="AJ9463" s="2"/>
    </row>
    <row r="9464" ht="12.75">
      <c r="AJ9464" s="2"/>
    </row>
    <row r="9465" ht="12.75">
      <c r="AJ9465" s="2"/>
    </row>
    <row r="9466" ht="12.75">
      <c r="AJ9466" s="2"/>
    </row>
    <row r="9467" ht="12.75">
      <c r="AJ9467" s="2"/>
    </row>
    <row r="9468" ht="12.75">
      <c r="AJ9468" s="2"/>
    </row>
    <row r="9469" ht="12.75">
      <c r="AJ9469" s="2"/>
    </row>
    <row r="9470" ht="12.75">
      <c r="AJ9470" s="2"/>
    </row>
    <row r="9471" ht="12.75">
      <c r="AJ9471" s="2"/>
    </row>
    <row r="9472" ht="12.75">
      <c r="AJ9472" s="2"/>
    </row>
    <row r="9473" ht="12.75">
      <c r="AJ9473" s="2"/>
    </row>
    <row r="9474" ht="12.75">
      <c r="AJ9474" s="2"/>
    </row>
    <row r="9475" ht="12.75">
      <c r="AJ9475" s="2"/>
    </row>
    <row r="9476" ht="12.75">
      <c r="AJ9476" s="2"/>
    </row>
    <row r="9477" ht="12.75">
      <c r="AJ9477" s="2"/>
    </row>
    <row r="9478" ht="12.75">
      <c r="AJ9478" s="2"/>
    </row>
    <row r="9479" ht="12.75">
      <c r="AJ9479" s="2"/>
    </row>
    <row r="9480" ht="12.75">
      <c r="AJ9480" s="2"/>
    </row>
    <row r="9481" ht="12.75">
      <c r="AJ9481" s="2"/>
    </row>
    <row r="9482" ht="12.75">
      <c r="AJ9482" s="2"/>
    </row>
    <row r="9483" ht="12.75">
      <c r="AJ9483" s="2"/>
    </row>
    <row r="9484" ht="12.75">
      <c r="AJ9484" s="2"/>
    </row>
    <row r="9485" ht="12.75">
      <c r="AJ9485" s="2"/>
    </row>
    <row r="9486" ht="12.75">
      <c r="AJ9486" s="2"/>
    </row>
    <row r="9487" ht="12.75">
      <c r="AJ9487" s="2"/>
    </row>
    <row r="9488" ht="12.75">
      <c r="AJ9488" s="2"/>
    </row>
    <row r="9489" ht="12.75">
      <c r="AJ9489" s="2"/>
    </row>
    <row r="9490" ht="12.75">
      <c r="AJ9490" s="2"/>
    </row>
    <row r="9491" ht="12.75">
      <c r="AJ9491" s="2"/>
    </row>
    <row r="9492" ht="12.75">
      <c r="AJ9492" s="2"/>
    </row>
    <row r="9493" ht="12.75">
      <c r="AJ9493" s="2"/>
    </row>
    <row r="9494" ht="12.75">
      <c r="AJ9494" s="2"/>
    </row>
    <row r="9495" ht="12.75">
      <c r="AJ9495" s="2"/>
    </row>
    <row r="9496" ht="12.75">
      <c r="AJ9496" s="2"/>
    </row>
    <row r="9497" ht="12.75">
      <c r="AJ9497" s="2"/>
    </row>
    <row r="9498" ht="12.75">
      <c r="AJ9498" s="2"/>
    </row>
    <row r="9499" ht="12.75">
      <c r="AJ9499" s="2"/>
    </row>
    <row r="9500" ht="12.75">
      <c r="AJ9500" s="2"/>
    </row>
    <row r="9501" ht="12.75">
      <c r="AJ9501" s="2"/>
    </row>
    <row r="9502" ht="12.75">
      <c r="AJ9502" s="2"/>
    </row>
    <row r="9503" ht="12.75">
      <c r="AJ9503" s="2"/>
    </row>
    <row r="9504" ht="12.75">
      <c r="AJ9504" s="2"/>
    </row>
    <row r="9505" ht="12.75">
      <c r="AJ9505" s="2"/>
    </row>
    <row r="9506" ht="12.75">
      <c r="AJ9506" s="2"/>
    </row>
    <row r="9507" ht="12.75">
      <c r="AJ9507" s="2"/>
    </row>
    <row r="9508" ht="12.75">
      <c r="AJ9508" s="2"/>
    </row>
    <row r="9509" ht="12.75">
      <c r="AJ9509" s="2"/>
    </row>
    <row r="9510" ht="12.75">
      <c r="AJ9510" s="2"/>
    </row>
    <row r="9511" ht="12.75">
      <c r="AJ9511" s="2"/>
    </row>
    <row r="9512" ht="12.75">
      <c r="AJ9512" s="2"/>
    </row>
    <row r="9513" ht="12.75">
      <c r="AJ9513" s="2"/>
    </row>
    <row r="9514" ht="12.75">
      <c r="AJ9514" s="2"/>
    </row>
    <row r="9515" ht="12.75">
      <c r="AJ9515" s="2"/>
    </row>
    <row r="9516" ht="12.75">
      <c r="AJ9516" s="2"/>
    </row>
    <row r="9517" ht="12.75">
      <c r="AJ9517" s="2"/>
    </row>
    <row r="9518" ht="12.75">
      <c r="AJ9518" s="2"/>
    </row>
    <row r="9519" ht="12.75">
      <c r="AJ9519" s="2"/>
    </row>
    <row r="9520" ht="12.75">
      <c r="AJ9520" s="2"/>
    </row>
    <row r="9521" ht="12.75">
      <c r="AJ9521" s="2"/>
    </row>
    <row r="9522" ht="12.75">
      <c r="AJ9522" s="2"/>
    </row>
    <row r="9523" ht="12.75">
      <c r="AJ9523" s="2"/>
    </row>
    <row r="9524" ht="12.75">
      <c r="AJ9524" s="2"/>
    </row>
    <row r="9525" ht="12.75">
      <c r="AJ9525" s="2"/>
    </row>
    <row r="9526" ht="12.75">
      <c r="AJ9526" s="2"/>
    </row>
    <row r="9527" ht="12.75">
      <c r="AJ9527" s="2"/>
    </row>
    <row r="9528" ht="12.75">
      <c r="AJ9528" s="2"/>
    </row>
    <row r="9529" ht="12.75">
      <c r="AJ9529" s="2"/>
    </row>
    <row r="9530" ht="12.75">
      <c r="AJ9530" s="2"/>
    </row>
    <row r="9531" ht="12.75">
      <c r="AJ9531" s="2"/>
    </row>
    <row r="9532" ht="12.75">
      <c r="AJ9532" s="2"/>
    </row>
    <row r="9533" ht="12.75">
      <c r="AJ9533" s="2"/>
    </row>
    <row r="9534" ht="12.75">
      <c r="AJ9534" s="2"/>
    </row>
    <row r="9535" ht="12.75">
      <c r="AJ9535" s="2"/>
    </row>
    <row r="9536" ht="12.75">
      <c r="AJ9536" s="2"/>
    </row>
    <row r="9537" ht="12.75">
      <c r="AJ9537" s="2"/>
    </row>
    <row r="9538" ht="12.75">
      <c r="AJ9538" s="2"/>
    </row>
    <row r="9539" ht="12.75">
      <c r="AJ9539" s="2"/>
    </row>
    <row r="9540" ht="12.75">
      <c r="AJ9540" s="2"/>
    </row>
    <row r="9541" ht="12.75">
      <c r="AJ9541" s="2"/>
    </row>
    <row r="9542" ht="12.75">
      <c r="AJ9542" s="2"/>
    </row>
    <row r="9543" ht="12.75">
      <c r="AJ9543" s="2"/>
    </row>
    <row r="9544" ht="12.75">
      <c r="AJ9544" s="2"/>
    </row>
    <row r="9545" ht="12.75">
      <c r="AJ9545" s="2"/>
    </row>
    <row r="9546" ht="12.75">
      <c r="AJ9546" s="2"/>
    </row>
    <row r="9547" ht="12.75">
      <c r="AJ9547" s="2"/>
    </row>
    <row r="9548" ht="12.75">
      <c r="AJ9548" s="2"/>
    </row>
    <row r="9549" ht="12.75">
      <c r="AJ9549" s="2"/>
    </row>
    <row r="9550" ht="12.75">
      <c r="AJ9550" s="2"/>
    </row>
    <row r="9551" ht="12.75">
      <c r="AJ9551" s="2"/>
    </row>
    <row r="9552" ht="12.75">
      <c r="AJ9552" s="2"/>
    </row>
    <row r="9553" ht="12.75">
      <c r="AJ9553" s="2"/>
    </row>
    <row r="9554" ht="12.75">
      <c r="AJ9554" s="2"/>
    </row>
    <row r="9555" ht="12.75">
      <c r="AJ9555" s="2"/>
    </row>
    <row r="9556" ht="12.75">
      <c r="AJ9556" s="2"/>
    </row>
    <row r="9557" ht="12.75">
      <c r="AJ9557" s="2"/>
    </row>
    <row r="9558" ht="12.75">
      <c r="AJ9558" s="2"/>
    </row>
    <row r="9559" ht="12.75">
      <c r="AJ9559" s="2"/>
    </row>
    <row r="9560" ht="12.75">
      <c r="AJ9560" s="2"/>
    </row>
    <row r="9561" ht="12.75">
      <c r="AJ9561" s="2"/>
    </row>
    <row r="9562" ht="12.75">
      <c r="AJ9562" s="2"/>
    </row>
    <row r="9563" ht="12.75">
      <c r="AJ9563" s="2"/>
    </row>
    <row r="9564" ht="12.75">
      <c r="AJ9564" s="2"/>
    </row>
    <row r="9565" ht="12.75">
      <c r="AJ9565" s="2"/>
    </row>
    <row r="9566" ht="12.75">
      <c r="AJ9566" s="2"/>
    </row>
    <row r="9567" ht="12.75">
      <c r="AJ9567" s="2"/>
    </row>
    <row r="9568" ht="12.75">
      <c r="AJ9568" s="2"/>
    </row>
    <row r="9569" ht="12.75">
      <c r="AJ9569" s="2"/>
    </row>
    <row r="9570" ht="12.75">
      <c r="AJ9570" s="2"/>
    </row>
    <row r="9571" ht="12.75">
      <c r="AJ9571" s="2"/>
    </row>
    <row r="9572" ht="12.75">
      <c r="AJ9572" s="2"/>
    </row>
    <row r="9573" ht="12.75">
      <c r="AJ9573" s="2"/>
    </row>
    <row r="9574" ht="12.75">
      <c r="AJ9574" s="2"/>
    </row>
    <row r="9575" ht="12.75">
      <c r="AJ9575" s="2"/>
    </row>
    <row r="9576" ht="12.75">
      <c r="AJ9576" s="2"/>
    </row>
    <row r="9577" ht="12.75">
      <c r="AJ9577" s="2"/>
    </row>
    <row r="9578" ht="12.75">
      <c r="AJ9578" s="2"/>
    </row>
    <row r="9579" ht="12.75">
      <c r="AJ9579" s="2"/>
    </row>
    <row r="9580" ht="12.75">
      <c r="AJ9580" s="2"/>
    </row>
    <row r="9581" ht="12.75">
      <c r="AJ9581" s="2"/>
    </row>
    <row r="9582" ht="12.75">
      <c r="AJ9582" s="2"/>
    </row>
    <row r="9583" ht="12.75">
      <c r="AJ9583" s="2"/>
    </row>
    <row r="9584" ht="12.75">
      <c r="AJ9584" s="2"/>
    </row>
    <row r="9585" ht="12.75">
      <c r="AJ9585" s="2"/>
    </row>
    <row r="9586" ht="12.75">
      <c r="AJ9586" s="2"/>
    </row>
    <row r="9587" ht="12.75">
      <c r="AJ9587" s="2"/>
    </row>
    <row r="9588" ht="12.75">
      <c r="AJ9588" s="2"/>
    </row>
    <row r="9589" ht="12.75">
      <c r="AJ9589" s="2"/>
    </row>
    <row r="9590" ht="12.75">
      <c r="AJ9590" s="2"/>
    </row>
    <row r="9591" ht="12.75">
      <c r="AJ9591" s="2"/>
    </row>
    <row r="9592" ht="12.75">
      <c r="AJ9592" s="2"/>
    </row>
    <row r="9593" ht="12.75">
      <c r="AJ9593" s="2"/>
    </row>
    <row r="9594" ht="12.75">
      <c r="AJ9594" s="2"/>
    </row>
    <row r="9595" ht="12.75">
      <c r="AJ9595" s="2"/>
    </row>
    <row r="9596" ht="12.75">
      <c r="AJ9596" s="2"/>
    </row>
    <row r="9597" ht="12.75">
      <c r="AJ9597" s="2"/>
    </row>
    <row r="9598" ht="12.75">
      <c r="AJ9598" s="2"/>
    </row>
    <row r="9599" ht="12.75">
      <c r="AJ9599" s="2"/>
    </row>
    <row r="9600" ht="12.75">
      <c r="AJ9600" s="2"/>
    </row>
    <row r="9601" ht="12.75">
      <c r="AJ9601" s="2"/>
    </row>
    <row r="9602" ht="12.75">
      <c r="AJ9602" s="2"/>
    </row>
    <row r="9603" ht="12.75">
      <c r="AJ9603" s="2"/>
    </row>
    <row r="9604" ht="12.75">
      <c r="AJ9604" s="2"/>
    </row>
    <row r="9605" ht="12.75">
      <c r="AJ9605" s="2"/>
    </row>
    <row r="9606" ht="12.75">
      <c r="AJ9606" s="2"/>
    </row>
    <row r="9607" ht="12.75">
      <c r="AJ9607" s="2"/>
    </row>
    <row r="9608" ht="12.75">
      <c r="AJ9608" s="2"/>
    </row>
    <row r="9609" ht="12.75">
      <c r="AJ9609" s="2"/>
    </row>
    <row r="9610" ht="12.75">
      <c r="AJ9610" s="2"/>
    </row>
    <row r="9611" ht="12.75">
      <c r="AJ9611" s="2"/>
    </row>
    <row r="9612" ht="12.75">
      <c r="AJ9612" s="2"/>
    </row>
    <row r="9613" ht="12.75">
      <c r="AJ9613" s="2"/>
    </row>
    <row r="9614" ht="12.75">
      <c r="AJ9614" s="2"/>
    </row>
    <row r="9615" ht="12.75">
      <c r="AJ9615" s="2"/>
    </row>
    <row r="9616" ht="12.75">
      <c r="AJ9616" s="2"/>
    </row>
    <row r="9617" ht="12.75">
      <c r="AJ9617" s="2"/>
    </row>
    <row r="9618" ht="12.75">
      <c r="AJ9618" s="2"/>
    </row>
    <row r="9619" ht="12.75">
      <c r="AJ9619" s="2"/>
    </row>
    <row r="9620" ht="12.75">
      <c r="AJ9620" s="2"/>
    </row>
    <row r="9621" ht="12.75">
      <c r="AJ9621" s="2"/>
    </row>
    <row r="9622" ht="12.75">
      <c r="AJ9622" s="2"/>
    </row>
    <row r="9623" ht="12.75">
      <c r="AJ9623" s="2"/>
    </row>
    <row r="9624" ht="12.75">
      <c r="AJ9624" s="2"/>
    </row>
    <row r="9625" ht="12.75">
      <c r="AJ9625" s="2"/>
    </row>
    <row r="9626" ht="12.75">
      <c r="AJ9626" s="2"/>
    </row>
    <row r="9627" ht="12.75">
      <c r="AJ9627" s="2"/>
    </row>
    <row r="9628" ht="12.75">
      <c r="AJ9628" s="2"/>
    </row>
    <row r="9629" ht="12.75">
      <c r="AJ9629" s="2"/>
    </row>
    <row r="9630" ht="12.75">
      <c r="AJ9630" s="2"/>
    </row>
    <row r="9631" ht="12.75">
      <c r="AJ9631" s="2"/>
    </row>
    <row r="9632" ht="12.75">
      <c r="AJ9632" s="2"/>
    </row>
    <row r="9633" ht="12.75">
      <c r="AJ9633" s="2"/>
    </row>
    <row r="9634" ht="12.75">
      <c r="AJ9634" s="2"/>
    </row>
    <row r="9635" ht="12.75">
      <c r="AJ9635" s="2"/>
    </row>
    <row r="9636" ht="12.75">
      <c r="AJ9636" s="2"/>
    </row>
    <row r="9637" ht="12.75">
      <c r="AJ9637" s="2"/>
    </row>
    <row r="9638" ht="12.75">
      <c r="AJ9638" s="2"/>
    </row>
    <row r="9639" ht="12.75">
      <c r="AJ9639" s="2"/>
    </row>
    <row r="9640" ht="12.75">
      <c r="AJ9640" s="2"/>
    </row>
    <row r="9641" ht="12.75">
      <c r="AJ9641" s="2"/>
    </row>
    <row r="9642" ht="12.75">
      <c r="AJ9642" s="2"/>
    </row>
    <row r="9643" ht="12.75">
      <c r="AJ9643" s="2"/>
    </row>
    <row r="9644" ht="12.75">
      <c r="AJ9644" s="2"/>
    </row>
    <row r="9645" ht="12.75">
      <c r="AJ9645" s="2"/>
    </row>
    <row r="9646" ht="12.75">
      <c r="AJ9646" s="2"/>
    </row>
    <row r="9647" ht="12.75">
      <c r="AJ9647" s="2"/>
    </row>
    <row r="9648" ht="12.75">
      <c r="AJ9648" s="2"/>
    </row>
    <row r="9649" ht="12.75">
      <c r="AJ9649" s="2"/>
    </row>
    <row r="9650" ht="12.75">
      <c r="AJ9650" s="2"/>
    </row>
    <row r="9651" ht="12.75">
      <c r="AJ9651" s="2"/>
    </row>
    <row r="9652" ht="12.75">
      <c r="AJ9652" s="2"/>
    </row>
    <row r="9653" ht="12.75">
      <c r="AJ9653" s="2"/>
    </row>
    <row r="9654" ht="12.75">
      <c r="AJ9654" s="2"/>
    </row>
    <row r="9655" ht="12.75">
      <c r="AJ9655" s="2"/>
    </row>
    <row r="9656" ht="12.75">
      <c r="AJ9656" s="2"/>
    </row>
    <row r="9657" ht="12.75">
      <c r="AJ9657" s="2"/>
    </row>
    <row r="9658" ht="12.75">
      <c r="AJ9658" s="2"/>
    </row>
    <row r="9659" ht="12.75">
      <c r="AJ9659" s="2"/>
    </row>
    <row r="9660" ht="12.75">
      <c r="AJ9660" s="2"/>
    </row>
    <row r="9661" ht="12.75">
      <c r="AJ9661" s="2"/>
    </row>
    <row r="9662" ht="12.75">
      <c r="AJ9662" s="2"/>
    </row>
    <row r="9663" ht="12.75">
      <c r="AJ9663" s="2"/>
    </row>
    <row r="9664" ht="12.75">
      <c r="AJ9664" s="2"/>
    </row>
    <row r="9665" ht="12.75">
      <c r="AJ9665" s="2"/>
    </row>
    <row r="9666" ht="12.75">
      <c r="AJ9666" s="2"/>
    </row>
    <row r="9667" ht="12.75">
      <c r="AJ9667" s="2"/>
    </row>
    <row r="9668" ht="12.75">
      <c r="AJ9668" s="2"/>
    </row>
    <row r="9669" ht="12.75">
      <c r="AJ9669" s="2"/>
    </row>
    <row r="9670" ht="12.75">
      <c r="AJ9670" s="2"/>
    </row>
    <row r="9671" ht="12.75">
      <c r="AJ9671" s="2"/>
    </row>
    <row r="9672" ht="12.75">
      <c r="AJ9672" s="2"/>
    </row>
    <row r="9673" ht="12.75">
      <c r="AJ9673" s="2"/>
    </row>
    <row r="9674" ht="12.75">
      <c r="AJ9674" s="2"/>
    </row>
    <row r="9675" ht="12.75">
      <c r="AJ9675" s="2"/>
    </row>
    <row r="9676" ht="12.75">
      <c r="AJ9676" s="2"/>
    </row>
    <row r="9677" ht="12.75">
      <c r="AJ9677" s="2"/>
    </row>
    <row r="9678" ht="12.75">
      <c r="AJ9678" s="2"/>
    </row>
    <row r="9679" ht="12.75">
      <c r="AJ9679" s="2"/>
    </row>
    <row r="9680" ht="12.75">
      <c r="AJ9680" s="2"/>
    </row>
    <row r="9681" ht="12.75">
      <c r="AJ9681" s="2"/>
    </row>
    <row r="9682" ht="12.75">
      <c r="AJ9682" s="2"/>
    </row>
    <row r="9683" ht="12.75">
      <c r="AJ9683" s="2"/>
    </row>
    <row r="9684" ht="12.75">
      <c r="AJ9684" s="2"/>
    </row>
    <row r="9685" ht="12.75">
      <c r="AJ9685" s="2"/>
    </row>
    <row r="9686" ht="12.75">
      <c r="AJ9686" s="2"/>
    </row>
    <row r="9687" ht="12.75">
      <c r="AJ9687" s="2"/>
    </row>
    <row r="9688" ht="12.75">
      <c r="AJ9688" s="2"/>
    </row>
    <row r="9689" ht="12.75">
      <c r="AJ9689" s="2"/>
    </row>
    <row r="9690" ht="12.75">
      <c r="AJ9690" s="2"/>
    </row>
    <row r="9691" ht="12.75">
      <c r="AJ9691" s="2"/>
    </row>
    <row r="9692" ht="12.75">
      <c r="AJ9692" s="2"/>
    </row>
    <row r="9693" ht="12.75">
      <c r="AJ9693" s="2"/>
    </row>
    <row r="9694" ht="12.75">
      <c r="AJ9694" s="2"/>
    </row>
    <row r="9695" ht="12.75">
      <c r="AJ9695" s="2"/>
    </row>
    <row r="9696" ht="12.75">
      <c r="AJ9696" s="2"/>
    </row>
    <row r="9697" ht="12.75">
      <c r="AJ9697" s="2"/>
    </row>
    <row r="9698" ht="12.75">
      <c r="AJ9698" s="2"/>
    </row>
    <row r="9699" ht="12.75">
      <c r="AJ9699" s="2"/>
    </row>
    <row r="9700" ht="12.75">
      <c r="AJ9700" s="2"/>
    </row>
    <row r="9701" ht="12.75">
      <c r="AJ9701" s="2"/>
    </row>
    <row r="9702" ht="12.75">
      <c r="AJ9702" s="2"/>
    </row>
    <row r="9703" ht="12.75">
      <c r="AJ9703" s="2"/>
    </row>
    <row r="9704" ht="12.75">
      <c r="AJ9704" s="2"/>
    </row>
    <row r="9705" ht="12.75">
      <c r="AJ9705" s="2"/>
    </row>
    <row r="9706" ht="12.75">
      <c r="AJ9706" s="2"/>
    </row>
    <row r="9707" ht="12.75">
      <c r="AJ9707" s="2"/>
    </row>
    <row r="9708" ht="12.75">
      <c r="AJ9708" s="2"/>
    </row>
    <row r="9709" ht="12.75">
      <c r="AJ9709" s="2"/>
    </row>
    <row r="9710" ht="12.75">
      <c r="AJ9710" s="2"/>
    </row>
    <row r="9711" ht="12.75">
      <c r="AJ9711" s="2"/>
    </row>
    <row r="9712" ht="12.75">
      <c r="AJ9712" s="2"/>
    </row>
    <row r="9713" ht="12.75">
      <c r="AJ9713" s="2"/>
    </row>
    <row r="9714" ht="12.75">
      <c r="AJ9714" s="2"/>
    </row>
    <row r="9715" ht="12.75">
      <c r="AJ9715" s="2"/>
    </row>
    <row r="9716" ht="12.75">
      <c r="AJ9716" s="2"/>
    </row>
    <row r="9717" ht="12.75">
      <c r="AJ9717" s="2"/>
    </row>
    <row r="9718" ht="12.75">
      <c r="AJ9718" s="2"/>
    </row>
    <row r="9719" ht="12.75">
      <c r="AJ9719" s="2"/>
    </row>
    <row r="9720" ht="12.75">
      <c r="AJ9720" s="2"/>
    </row>
    <row r="9721" ht="12.75">
      <c r="AJ9721" s="2"/>
    </row>
    <row r="9722" ht="12.75">
      <c r="AJ9722" s="2"/>
    </row>
    <row r="9723" ht="12.75">
      <c r="AJ9723" s="2"/>
    </row>
    <row r="9724" ht="12.75">
      <c r="AJ9724" s="2"/>
    </row>
    <row r="9725" ht="12.75">
      <c r="AJ9725" s="2"/>
    </row>
    <row r="9726" ht="12.75">
      <c r="AJ9726" s="2"/>
    </row>
    <row r="9727" ht="12.75">
      <c r="AJ9727" s="2"/>
    </row>
    <row r="9728" ht="12.75">
      <c r="AJ9728" s="2"/>
    </row>
    <row r="9729" ht="12.75">
      <c r="AJ9729" s="2"/>
    </row>
    <row r="9730" ht="12.75">
      <c r="AJ9730" s="2"/>
    </row>
    <row r="9731" ht="12.75">
      <c r="AJ9731" s="2"/>
    </row>
    <row r="9732" ht="12.75">
      <c r="AJ9732" s="2"/>
    </row>
    <row r="9733" ht="12.75">
      <c r="AJ9733" s="2"/>
    </row>
    <row r="9734" ht="12.75">
      <c r="AJ9734" s="2"/>
    </row>
    <row r="9735" ht="12.75">
      <c r="AJ9735" s="2"/>
    </row>
    <row r="9736" ht="12.75">
      <c r="AJ9736" s="2"/>
    </row>
    <row r="9737" ht="12.75">
      <c r="AJ9737" s="2"/>
    </row>
    <row r="9738" ht="12.75">
      <c r="AJ9738" s="2"/>
    </row>
    <row r="9739" ht="12.75">
      <c r="AJ9739" s="2"/>
    </row>
    <row r="9740" ht="12.75">
      <c r="AJ9740" s="2"/>
    </row>
    <row r="9741" ht="12.75">
      <c r="AJ9741" s="2"/>
    </row>
    <row r="9742" ht="12.75">
      <c r="AJ9742" s="2"/>
    </row>
    <row r="9743" ht="12.75">
      <c r="AJ9743" s="2"/>
    </row>
    <row r="9744" ht="12.75">
      <c r="AJ9744" s="2"/>
    </row>
    <row r="9745" ht="12.75">
      <c r="AJ9745" s="2"/>
    </row>
    <row r="9746" ht="12.75">
      <c r="AJ9746" s="2"/>
    </row>
    <row r="9747" ht="12.75">
      <c r="AJ9747" s="2"/>
    </row>
    <row r="9748" ht="12.75">
      <c r="AJ9748" s="2"/>
    </row>
    <row r="9749" ht="12.75">
      <c r="AJ9749" s="2"/>
    </row>
    <row r="9750" ht="12.75">
      <c r="AJ9750" s="2"/>
    </row>
    <row r="9751" ht="12.75">
      <c r="AJ9751" s="2"/>
    </row>
    <row r="9752" ht="12.75">
      <c r="AJ9752" s="2"/>
    </row>
    <row r="9753" ht="12.75">
      <c r="AJ9753" s="2"/>
    </row>
    <row r="9754" ht="12.75">
      <c r="AJ9754" s="2"/>
    </row>
    <row r="9755" ht="12.75">
      <c r="AJ9755" s="2"/>
    </row>
    <row r="9756" ht="12.75">
      <c r="AJ9756" s="2"/>
    </row>
    <row r="9757" ht="12.75">
      <c r="AJ9757" s="2"/>
    </row>
    <row r="9758" ht="12.75">
      <c r="AJ9758" s="2"/>
    </row>
    <row r="9759" ht="12.75">
      <c r="AJ9759" s="2"/>
    </row>
    <row r="9760" ht="12.75">
      <c r="AJ9760" s="2"/>
    </row>
    <row r="9761" ht="12.75">
      <c r="AJ9761" s="2"/>
    </row>
    <row r="9762" ht="12.75">
      <c r="AJ9762" s="2"/>
    </row>
    <row r="9763" ht="12.75">
      <c r="AJ9763" s="2"/>
    </row>
    <row r="9764" ht="12.75">
      <c r="AJ9764" s="2"/>
    </row>
    <row r="9765" ht="12.75">
      <c r="AJ9765" s="2"/>
    </row>
    <row r="9766" ht="12.75">
      <c r="AJ9766" s="2"/>
    </row>
    <row r="9767" ht="12.75">
      <c r="AJ9767" s="2"/>
    </row>
    <row r="9768" ht="12.75">
      <c r="AJ9768" s="2"/>
    </row>
    <row r="9769" ht="12.75">
      <c r="AJ9769" s="2"/>
    </row>
    <row r="9770" ht="12.75">
      <c r="AJ9770" s="2"/>
    </row>
    <row r="9771" ht="12.75">
      <c r="AJ9771" s="2"/>
    </row>
    <row r="9772" ht="12.75">
      <c r="AJ9772" s="2"/>
    </row>
    <row r="9773" ht="12.75">
      <c r="AJ9773" s="2"/>
    </row>
    <row r="9774" ht="12.75">
      <c r="AJ9774" s="2"/>
    </row>
    <row r="9775" ht="12.75">
      <c r="AJ9775" s="2"/>
    </row>
    <row r="9776" ht="12.75">
      <c r="AJ9776" s="2"/>
    </row>
    <row r="9777" ht="12.75">
      <c r="AJ9777" s="2"/>
    </row>
    <row r="9778" ht="12.75">
      <c r="AJ9778" s="2"/>
    </row>
    <row r="9779" ht="12.75">
      <c r="AJ9779" s="2"/>
    </row>
    <row r="9780" ht="12.75">
      <c r="AJ9780" s="2"/>
    </row>
    <row r="9781" ht="12.75">
      <c r="AJ9781" s="2"/>
    </row>
    <row r="9782" ht="12.75">
      <c r="AJ9782" s="2"/>
    </row>
    <row r="9783" ht="12.75">
      <c r="AJ9783" s="2"/>
    </row>
    <row r="9784" ht="12.75">
      <c r="AJ9784" s="2"/>
    </row>
    <row r="9785" ht="12.75">
      <c r="AJ9785" s="2"/>
    </row>
    <row r="9786" ht="12.75">
      <c r="AJ9786" s="2"/>
    </row>
    <row r="9787" ht="12.75">
      <c r="AJ9787" s="2"/>
    </row>
    <row r="9788" ht="12.75">
      <c r="AJ9788" s="2"/>
    </row>
    <row r="9789" ht="12.75">
      <c r="AJ9789" s="2"/>
    </row>
    <row r="9790" ht="12.75">
      <c r="AJ9790" s="2"/>
    </row>
    <row r="9791" ht="12.75">
      <c r="AJ9791" s="2"/>
    </row>
    <row r="9792" ht="12.75">
      <c r="AJ9792" s="2"/>
    </row>
    <row r="9793" ht="12.75">
      <c r="AJ9793" s="2"/>
    </row>
    <row r="9794" ht="12.75">
      <c r="AJ9794" s="2"/>
    </row>
    <row r="9795" ht="12.75">
      <c r="AJ9795" s="2"/>
    </row>
    <row r="9796" ht="12.75">
      <c r="AJ9796" s="2"/>
    </row>
    <row r="9797" ht="12.75">
      <c r="AJ9797" s="2"/>
    </row>
    <row r="9798" ht="12.75">
      <c r="AJ9798" s="2"/>
    </row>
    <row r="9799" ht="12.75">
      <c r="AJ9799" s="2"/>
    </row>
    <row r="9800" ht="12.75">
      <c r="AJ9800" s="2"/>
    </row>
    <row r="9801" ht="12.75">
      <c r="AJ9801" s="2"/>
    </row>
    <row r="9802" ht="12.75">
      <c r="AJ9802" s="2"/>
    </row>
    <row r="9803" ht="12.75">
      <c r="AJ9803" s="2"/>
    </row>
    <row r="9804" ht="12.75">
      <c r="AJ9804" s="2"/>
    </row>
    <row r="9805" ht="12.75">
      <c r="AJ9805" s="2"/>
    </row>
    <row r="9806" ht="12.75">
      <c r="AJ9806" s="2"/>
    </row>
    <row r="9807" ht="12.75">
      <c r="AJ9807" s="2"/>
    </row>
    <row r="9808" ht="12.75">
      <c r="AJ9808" s="2"/>
    </row>
    <row r="9809" ht="12.75">
      <c r="AJ9809" s="2"/>
    </row>
    <row r="9810" ht="12.75">
      <c r="AJ9810" s="2"/>
    </row>
    <row r="9811" ht="12.75">
      <c r="AJ9811" s="2"/>
    </row>
    <row r="9812" ht="12.75">
      <c r="AJ9812" s="2"/>
    </row>
    <row r="9813" ht="12.75">
      <c r="AJ9813" s="2"/>
    </row>
    <row r="9814" ht="12.75">
      <c r="AJ9814" s="2"/>
    </row>
    <row r="9815" ht="12.75">
      <c r="AJ9815" s="2"/>
    </row>
    <row r="9816" ht="12.75">
      <c r="AJ9816" s="2"/>
    </row>
    <row r="9817" ht="12.75">
      <c r="AJ9817" s="2"/>
    </row>
    <row r="9818" ht="12.75">
      <c r="AJ9818" s="2"/>
    </row>
    <row r="9819" ht="12.75">
      <c r="AJ9819" s="2"/>
    </row>
    <row r="9820" ht="12.75">
      <c r="AJ9820" s="2"/>
    </row>
    <row r="9821" ht="12.75">
      <c r="AJ9821" s="2"/>
    </row>
    <row r="9822" ht="12.75">
      <c r="AJ9822" s="2"/>
    </row>
    <row r="9823" ht="12.75">
      <c r="AJ9823" s="2"/>
    </row>
    <row r="9824" ht="12.75">
      <c r="AJ9824" s="2"/>
    </row>
    <row r="9825" ht="12.75">
      <c r="AJ9825" s="2"/>
    </row>
    <row r="9826" ht="12.75">
      <c r="AJ9826" s="2"/>
    </row>
    <row r="9827" ht="12.75">
      <c r="AJ9827" s="2"/>
    </row>
    <row r="9828" ht="12.75">
      <c r="AJ9828" s="2"/>
    </row>
    <row r="9829" ht="12.75">
      <c r="AJ9829" s="2"/>
    </row>
    <row r="9830" ht="12.75">
      <c r="AJ9830" s="2"/>
    </row>
    <row r="9831" ht="12.75">
      <c r="AJ9831" s="2"/>
    </row>
    <row r="9832" ht="12.75">
      <c r="AJ9832" s="2"/>
    </row>
    <row r="9833" ht="12.75">
      <c r="AJ9833" s="2"/>
    </row>
    <row r="9834" ht="12.75">
      <c r="AJ9834" s="2"/>
    </row>
    <row r="9835" ht="12.75">
      <c r="AJ9835" s="2"/>
    </row>
    <row r="9836" ht="12.75">
      <c r="AJ9836" s="2"/>
    </row>
    <row r="9837" ht="12.75">
      <c r="AJ9837" s="2"/>
    </row>
    <row r="9838" ht="12.75">
      <c r="AJ9838" s="2"/>
    </row>
    <row r="9839" ht="12.75">
      <c r="AJ9839" s="2"/>
    </row>
    <row r="9840" ht="12.75">
      <c r="AJ9840" s="2"/>
    </row>
    <row r="9841" ht="12.75">
      <c r="AJ9841" s="2"/>
    </row>
    <row r="9842" ht="12.75">
      <c r="AJ9842" s="2"/>
    </row>
    <row r="9843" ht="12.75">
      <c r="AJ9843" s="2"/>
    </row>
    <row r="9844" ht="12.75">
      <c r="AJ9844" s="2"/>
    </row>
    <row r="9845" ht="12.75">
      <c r="AJ9845" s="2"/>
    </row>
    <row r="9846" ht="12.75">
      <c r="AJ9846" s="2"/>
    </row>
    <row r="9847" ht="12.75">
      <c r="AJ9847" s="2"/>
    </row>
    <row r="9848" ht="12.75">
      <c r="AJ9848" s="2"/>
    </row>
    <row r="9849" ht="12.75">
      <c r="AJ9849" s="2"/>
    </row>
    <row r="9850" ht="12.75">
      <c r="AJ9850" s="2"/>
    </row>
    <row r="9851" ht="12.75">
      <c r="AJ9851" s="2"/>
    </row>
    <row r="9852" ht="12.75">
      <c r="AJ9852" s="2"/>
    </row>
    <row r="9853" ht="12.75">
      <c r="AJ9853" s="2"/>
    </row>
    <row r="9854" ht="12.75">
      <c r="AJ9854" s="2"/>
    </row>
    <row r="9855" ht="12.75">
      <c r="AJ9855" s="2"/>
    </row>
    <row r="9856" ht="12.75">
      <c r="AJ9856" s="2"/>
    </row>
    <row r="9857" ht="12.75">
      <c r="AJ9857" s="2"/>
    </row>
    <row r="9858" ht="12.75">
      <c r="AJ9858" s="2"/>
    </row>
    <row r="9859" ht="12.75">
      <c r="AJ9859" s="2"/>
    </row>
    <row r="9860" ht="12.75">
      <c r="AJ9860" s="2"/>
    </row>
    <row r="9861" ht="12.75">
      <c r="AJ9861" s="2"/>
    </row>
    <row r="9862" ht="12.75">
      <c r="AJ9862" s="2"/>
    </row>
    <row r="9863" ht="12.75">
      <c r="AJ9863" s="2"/>
    </row>
    <row r="9864" ht="12.75">
      <c r="AJ9864" s="2"/>
    </row>
    <row r="9865" ht="12.75">
      <c r="AJ9865" s="2"/>
    </row>
    <row r="9866" ht="12.75">
      <c r="AJ9866" s="2"/>
    </row>
    <row r="9867" ht="12.75">
      <c r="AJ9867" s="2"/>
    </row>
    <row r="9868" ht="12.75">
      <c r="AJ9868" s="2"/>
    </row>
    <row r="9869" ht="12.75">
      <c r="AJ9869" s="2"/>
    </row>
    <row r="9870" ht="12.75">
      <c r="AJ9870" s="2"/>
    </row>
    <row r="9871" ht="12.75">
      <c r="AJ9871" s="2"/>
    </row>
    <row r="9872" ht="12.75">
      <c r="AJ9872" s="2"/>
    </row>
    <row r="9873" ht="12.75">
      <c r="AJ9873" s="2"/>
    </row>
    <row r="9874" ht="12.75">
      <c r="AJ9874" s="2"/>
    </row>
    <row r="9875" ht="12.75">
      <c r="AJ9875" s="2"/>
    </row>
    <row r="9876" ht="12.75">
      <c r="AJ9876" s="2"/>
    </row>
    <row r="9877" ht="12.75">
      <c r="AJ9877" s="2"/>
    </row>
    <row r="9878" ht="12.75">
      <c r="AJ9878" s="2"/>
    </row>
    <row r="9879" ht="12.75">
      <c r="AJ9879" s="2"/>
    </row>
    <row r="9880" ht="12.75">
      <c r="AJ9880" s="2"/>
    </row>
    <row r="9881" ht="12.75">
      <c r="AJ9881" s="2"/>
    </row>
    <row r="9882" ht="12.75">
      <c r="AJ9882" s="2"/>
    </row>
    <row r="9883" ht="12.75">
      <c r="AJ9883" s="2"/>
    </row>
    <row r="9884" ht="12.75">
      <c r="AJ9884" s="2"/>
    </row>
    <row r="9885" ht="12.75">
      <c r="AJ9885" s="2"/>
    </row>
    <row r="9886" ht="12.75">
      <c r="AJ9886" s="2"/>
    </row>
    <row r="9887" ht="12.75">
      <c r="AJ9887" s="2"/>
    </row>
    <row r="9888" ht="12.75">
      <c r="AJ9888" s="2"/>
    </row>
    <row r="9889" ht="12.75">
      <c r="AJ9889" s="2"/>
    </row>
    <row r="9890" ht="12.75">
      <c r="AJ9890" s="2"/>
    </row>
    <row r="9891" ht="12.75">
      <c r="AJ9891" s="2"/>
    </row>
    <row r="9892" ht="12.75">
      <c r="AJ9892" s="2"/>
    </row>
    <row r="9893" ht="12.75">
      <c r="AJ9893" s="2"/>
    </row>
    <row r="9894" ht="12.75">
      <c r="AJ9894" s="2"/>
    </row>
    <row r="9895" ht="12.75">
      <c r="AJ9895" s="2"/>
    </row>
    <row r="9896" ht="12.75">
      <c r="AJ9896" s="2"/>
    </row>
    <row r="9897" ht="12.75">
      <c r="AJ9897" s="2"/>
    </row>
    <row r="9898" ht="12.75">
      <c r="AJ9898" s="2"/>
    </row>
    <row r="9899" ht="12.75">
      <c r="AJ9899" s="2"/>
    </row>
    <row r="9900" ht="12.75">
      <c r="AJ9900" s="2"/>
    </row>
    <row r="9901" ht="12.75">
      <c r="AJ9901" s="2"/>
    </row>
    <row r="9902" ht="12.75">
      <c r="AJ9902" s="2"/>
    </row>
    <row r="9903" ht="12.75">
      <c r="AJ9903" s="2"/>
    </row>
    <row r="9904" ht="12.75">
      <c r="AJ9904" s="2"/>
    </row>
    <row r="9905" ht="12.75">
      <c r="AJ9905" s="2"/>
    </row>
    <row r="9906" ht="12.75">
      <c r="AJ9906" s="2"/>
    </row>
    <row r="9907" ht="12.75">
      <c r="AJ9907" s="2"/>
    </row>
    <row r="9908" ht="12.75">
      <c r="AJ9908" s="2"/>
    </row>
    <row r="9909" ht="12.75">
      <c r="AJ9909" s="2"/>
    </row>
    <row r="9910" ht="12.75">
      <c r="AJ9910" s="2"/>
    </row>
    <row r="9911" ht="12.75">
      <c r="AJ9911" s="2"/>
    </row>
    <row r="9912" ht="12.75">
      <c r="AJ9912" s="2"/>
    </row>
    <row r="9913" ht="12.75">
      <c r="AJ9913" s="2"/>
    </row>
    <row r="9914" ht="12.75">
      <c r="AJ9914" s="2"/>
    </row>
    <row r="9915" ht="12.75">
      <c r="AJ9915" s="2"/>
    </row>
    <row r="9916" ht="12.75">
      <c r="AJ9916" s="2"/>
    </row>
    <row r="9917" ht="12.75">
      <c r="AJ9917" s="2"/>
    </row>
    <row r="9918" ht="12.75">
      <c r="AJ9918" s="2"/>
    </row>
    <row r="9919" ht="12.75">
      <c r="AJ9919" s="2"/>
    </row>
    <row r="9920" ht="12.75">
      <c r="AJ9920" s="2"/>
    </row>
    <row r="9921" ht="12.75">
      <c r="AJ9921" s="2"/>
    </row>
    <row r="9922" ht="12.75">
      <c r="AJ9922" s="2"/>
    </row>
    <row r="9923" ht="12.75">
      <c r="AJ9923" s="2"/>
    </row>
    <row r="9924" ht="12.75">
      <c r="AJ9924" s="2"/>
    </row>
    <row r="9925" ht="12.75">
      <c r="AJ9925" s="2"/>
    </row>
    <row r="9926" ht="12.75">
      <c r="AJ9926" s="2"/>
    </row>
    <row r="9927" ht="12.75">
      <c r="AJ9927" s="2"/>
    </row>
    <row r="9928" ht="12.75">
      <c r="AJ9928" s="2"/>
    </row>
    <row r="9929" ht="12.75">
      <c r="AJ9929" s="2"/>
    </row>
    <row r="9930" ht="12.75">
      <c r="AJ9930" s="2"/>
    </row>
    <row r="9931" ht="12.75">
      <c r="AJ9931" s="2"/>
    </row>
    <row r="9932" ht="12.75">
      <c r="AJ9932" s="2"/>
    </row>
    <row r="9933" ht="12.75">
      <c r="AJ9933" s="2"/>
    </row>
    <row r="9934" ht="12.75">
      <c r="AJ9934" s="2"/>
    </row>
    <row r="9935" ht="12.75">
      <c r="AJ9935" s="2"/>
    </row>
    <row r="9936" ht="12.75">
      <c r="AJ9936" s="2"/>
    </row>
    <row r="9937" ht="12.75">
      <c r="AJ9937" s="2"/>
    </row>
    <row r="9938" ht="12.75">
      <c r="AJ9938" s="2"/>
    </row>
    <row r="9939" ht="12.75">
      <c r="AJ9939" s="2"/>
    </row>
    <row r="9940" ht="12.75">
      <c r="AJ9940" s="2"/>
    </row>
    <row r="9941" ht="12.75">
      <c r="AJ9941" s="2"/>
    </row>
    <row r="9942" ht="12.75">
      <c r="AJ9942" s="2"/>
    </row>
    <row r="9943" ht="12.75">
      <c r="AJ9943" s="2"/>
    </row>
    <row r="9944" ht="12.75">
      <c r="AJ9944" s="2"/>
    </row>
    <row r="9945" ht="12.75">
      <c r="AJ9945" s="2"/>
    </row>
    <row r="9946" ht="12.75">
      <c r="AJ9946" s="2"/>
    </row>
    <row r="9947" ht="12.75">
      <c r="AJ9947" s="2"/>
    </row>
    <row r="9948" ht="12.75">
      <c r="AJ9948" s="2"/>
    </row>
    <row r="9949" ht="12.75">
      <c r="AJ9949" s="2"/>
    </row>
    <row r="9950" ht="12.75">
      <c r="AJ9950" s="2"/>
    </row>
    <row r="9951" ht="12.75">
      <c r="AJ9951" s="2"/>
    </row>
    <row r="9952" ht="12.75">
      <c r="AJ9952" s="2"/>
    </row>
    <row r="9953" ht="12.75">
      <c r="AJ9953" s="2"/>
    </row>
    <row r="9954" ht="12.75">
      <c r="AJ9954" s="2"/>
    </row>
    <row r="9955" ht="12.75">
      <c r="AJ9955" s="2"/>
    </row>
    <row r="9956" ht="12.75">
      <c r="AJ9956" s="2"/>
    </row>
    <row r="9957" ht="12.75">
      <c r="AJ9957" s="2"/>
    </row>
    <row r="9958" ht="12.75">
      <c r="AJ9958" s="2"/>
    </row>
    <row r="9959" ht="12.75">
      <c r="AJ9959" s="2"/>
    </row>
    <row r="9960" ht="12.75">
      <c r="AJ9960" s="2"/>
    </row>
    <row r="9961" ht="12.75">
      <c r="AJ9961" s="2"/>
    </row>
    <row r="9962" ht="12.75">
      <c r="AJ9962" s="2"/>
    </row>
    <row r="9963" ht="12.75">
      <c r="AJ9963" s="2"/>
    </row>
    <row r="9964" ht="12.75">
      <c r="AJ9964" s="2"/>
    </row>
    <row r="9965" ht="12.75">
      <c r="AJ9965" s="2"/>
    </row>
    <row r="9966" ht="12.75">
      <c r="AJ9966" s="2"/>
    </row>
    <row r="9967" ht="12.75">
      <c r="AJ9967" s="2"/>
    </row>
    <row r="9968" ht="12.75">
      <c r="AJ9968" s="2"/>
    </row>
    <row r="9969" ht="12.75">
      <c r="AJ9969" s="2"/>
    </row>
    <row r="9970" ht="12.75">
      <c r="AJ9970" s="2"/>
    </row>
    <row r="9971" ht="12.75">
      <c r="AJ9971" s="2"/>
    </row>
    <row r="9972" ht="12.75">
      <c r="AJ9972" s="2"/>
    </row>
    <row r="9973" ht="12.75">
      <c r="AJ9973" s="2"/>
    </row>
    <row r="9974" ht="12.75">
      <c r="AJ9974" s="2"/>
    </row>
    <row r="9975" ht="12.75">
      <c r="AJ9975" s="2"/>
    </row>
    <row r="9976" ht="12.75">
      <c r="AJ9976" s="2"/>
    </row>
    <row r="9977" ht="12.75">
      <c r="AJ9977" s="2"/>
    </row>
    <row r="9978" ht="12.75">
      <c r="AJ9978" s="2"/>
    </row>
    <row r="9979" ht="12.75">
      <c r="AJ9979" s="2"/>
    </row>
    <row r="9980" ht="12.75">
      <c r="AJ9980" s="2"/>
    </row>
    <row r="9981" ht="12.75">
      <c r="AJ9981" s="2"/>
    </row>
    <row r="9982" ht="12.75">
      <c r="AJ9982" s="2"/>
    </row>
    <row r="9983" ht="12.75">
      <c r="AJ9983" s="2"/>
    </row>
    <row r="9984" ht="12.75">
      <c r="AJ9984" s="2"/>
    </row>
    <row r="9985" ht="12.75">
      <c r="AJ9985" s="2"/>
    </row>
    <row r="9986" ht="12.75">
      <c r="AJ9986" s="2"/>
    </row>
    <row r="9987" ht="12.75">
      <c r="AJ9987" s="2"/>
    </row>
    <row r="9988" ht="12.75">
      <c r="AJ9988" s="2"/>
    </row>
    <row r="9989" ht="12.75">
      <c r="AJ9989" s="2"/>
    </row>
    <row r="9990" ht="12.75">
      <c r="AJ9990" s="2"/>
    </row>
    <row r="9991" ht="12.75">
      <c r="AJ9991" s="2"/>
    </row>
    <row r="9992" ht="12.75">
      <c r="AJ9992" s="2"/>
    </row>
    <row r="9993" ht="12.75">
      <c r="AJ9993" s="2"/>
    </row>
    <row r="9994" ht="12.75">
      <c r="AJ9994" s="2"/>
    </row>
    <row r="9995" ht="12.75">
      <c r="AJ9995" s="2"/>
    </row>
    <row r="9996" ht="12.75">
      <c r="AJ9996" s="2"/>
    </row>
    <row r="9997" ht="12.75">
      <c r="AJ9997" s="2"/>
    </row>
    <row r="9998" ht="12.75">
      <c r="AJ9998" s="2"/>
    </row>
    <row r="9999" ht="12.75">
      <c r="AJ9999" s="2"/>
    </row>
    <row r="10000" ht="12.75">
      <c r="AJ10000" s="2"/>
    </row>
    <row r="10001" ht="12.75">
      <c r="AJ10001" s="2"/>
    </row>
    <row r="10002" ht="12.75">
      <c r="AJ10002" s="2"/>
    </row>
    <row r="10003" ht="12.75">
      <c r="AJ10003" s="2"/>
    </row>
    <row r="10004" ht="12.75">
      <c r="AJ10004" s="2"/>
    </row>
    <row r="10005" ht="12.75">
      <c r="AJ10005" s="2"/>
    </row>
    <row r="10006" ht="12.75">
      <c r="AJ10006" s="2"/>
    </row>
    <row r="10007" ht="12.75">
      <c r="AJ10007" s="2"/>
    </row>
    <row r="10008" ht="12.75">
      <c r="AJ10008" s="2"/>
    </row>
    <row r="10009" ht="12.75">
      <c r="AJ10009" s="2"/>
    </row>
    <row r="10010" ht="12.75">
      <c r="AJ10010" s="2"/>
    </row>
    <row r="10011" ht="12.75">
      <c r="AJ10011" s="2"/>
    </row>
    <row r="10012" ht="12.75">
      <c r="AJ10012" s="2"/>
    </row>
    <row r="10013" ht="12.75">
      <c r="AJ10013" s="2"/>
    </row>
    <row r="10014" ht="12.75">
      <c r="AJ10014" s="2"/>
    </row>
    <row r="10015" ht="12.75">
      <c r="AJ10015" s="2"/>
    </row>
    <row r="10016" ht="12.75">
      <c r="AJ10016" s="2"/>
    </row>
    <row r="10017" ht="12.75">
      <c r="AJ10017" s="2"/>
    </row>
    <row r="10018" ht="12.75">
      <c r="AJ10018" s="2"/>
    </row>
    <row r="10019" ht="12.75">
      <c r="AJ10019" s="2"/>
    </row>
    <row r="10020" ht="12.75">
      <c r="AJ10020" s="2"/>
    </row>
    <row r="10021" ht="12.75">
      <c r="AJ10021" s="2"/>
    </row>
    <row r="10022" ht="12.75">
      <c r="AJ10022" s="2"/>
    </row>
    <row r="10023" ht="12.75">
      <c r="AJ10023" s="2"/>
    </row>
    <row r="10024" ht="12.75">
      <c r="AJ10024" s="2"/>
    </row>
    <row r="10025" ht="12.75">
      <c r="AJ10025" s="2"/>
    </row>
    <row r="10026" ht="12.75">
      <c r="AJ10026" s="2"/>
    </row>
    <row r="10027" ht="12.75">
      <c r="AJ10027" s="2"/>
    </row>
    <row r="10028" ht="12.75">
      <c r="AJ10028" s="2"/>
    </row>
    <row r="10029" ht="12.75">
      <c r="AJ10029" s="2"/>
    </row>
    <row r="10030" ht="12.75">
      <c r="AJ10030" s="2"/>
    </row>
    <row r="10031" ht="12.75">
      <c r="AJ10031" s="2"/>
    </row>
    <row r="10032" ht="12.75">
      <c r="AJ10032" s="2"/>
    </row>
    <row r="10033" ht="12.75">
      <c r="AJ10033" s="2"/>
    </row>
    <row r="10034" ht="12.75">
      <c r="AJ10034" s="2"/>
    </row>
    <row r="10035" ht="12.75">
      <c r="AJ10035" s="2"/>
    </row>
    <row r="10036" ht="12.75">
      <c r="AJ10036" s="2"/>
    </row>
    <row r="10037" ht="12.75">
      <c r="AJ10037" s="2"/>
    </row>
    <row r="10038" ht="12.75">
      <c r="AJ10038" s="2"/>
    </row>
    <row r="10039" ht="12.75">
      <c r="AJ10039" s="2"/>
    </row>
    <row r="10040" ht="12.75">
      <c r="AJ10040" s="2"/>
    </row>
    <row r="10041" ht="12.75">
      <c r="AJ10041" s="2"/>
    </row>
    <row r="10042" ht="12.75">
      <c r="AJ10042" s="2"/>
    </row>
    <row r="10043" ht="12.75">
      <c r="AJ10043" s="2"/>
    </row>
    <row r="10044" ht="12.75">
      <c r="AJ10044" s="2"/>
    </row>
    <row r="10045" ht="12.75">
      <c r="AJ10045" s="2"/>
    </row>
    <row r="10046" ht="12.75">
      <c r="AJ10046" s="2"/>
    </row>
    <row r="10047" ht="12.75">
      <c r="AJ10047" s="2"/>
    </row>
    <row r="10048" ht="12.75">
      <c r="AJ10048" s="2"/>
    </row>
    <row r="10049" ht="12.75">
      <c r="AJ10049" s="2"/>
    </row>
    <row r="10050" ht="12.75">
      <c r="AJ10050" s="2"/>
    </row>
    <row r="10051" ht="12.75">
      <c r="AJ10051" s="2"/>
    </row>
    <row r="10052" ht="12.75">
      <c r="AJ10052" s="2"/>
    </row>
    <row r="10053" ht="12.75">
      <c r="AJ10053" s="2"/>
    </row>
    <row r="10054" ht="12.75">
      <c r="AJ10054" s="2"/>
    </row>
    <row r="10055" ht="12.75">
      <c r="AJ10055" s="2"/>
    </row>
    <row r="10056" ht="12.75">
      <c r="AJ10056" s="2"/>
    </row>
    <row r="10057" ht="12.75">
      <c r="AJ10057" s="2"/>
    </row>
    <row r="10058" ht="12.75">
      <c r="AJ10058" s="2"/>
    </row>
    <row r="10059" ht="12.75">
      <c r="AJ10059" s="2"/>
    </row>
    <row r="10060" ht="12.75">
      <c r="AJ10060" s="2"/>
    </row>
    <row r="10061" ht="12.75">
      <c r="AJ10061" s="2"/>
    </row>
    <row r="10062" ht="12.75">
      <c r="AJ10062" s="2"/>
    </row>
    <row r="10063" ht="12.75">
      <c r="AJ10063" s="2"/>
    </row>
    <row r="10064" ht="12.75">
      <c r="AJ10064" s="2"/>
    </row>
    <row r="10065" ht="12.75">
      <c r="AJ10065" s="2"/>
    </row>
    <row r="10066" ht="12.75">
      <c r="AJ10066" s="2"/>
    </row>
    <row r="10067" ht="12.75">
      <c r="AJ10067" s="2"/>
    </row>
    <row r="10068" ht="12.75">
      <c r="AJ10068" s="2"/>
    </row>
    <row r="10069" ht="12.75">
      <c r="AJ10069" s="2"/>
    </row>
    <row r="10070" ht="12.75">
      <c r="AJ10070" s="2"/>
    </row>
    <row r="10071" ht="12.75">
      <c r="AJ10071" s="2"/>
    </row>
    <row r="10072" ht="12.75">
      <c r="AJ10072" s="2"/>
    </row>
    <row r="10073" ht="12.75">
      <c r="AJ10073" s="2"/>
    </row>
    <row r="10074" ht="12.75">
      <c r="AJ10074" s="2"/>
    </row>
    <row r="10075" ht="12.75">
      <c r="AJ10075" s="2"/>
    </row>
    <row r="10076" ht="12.75">
      <c r="AJ10076" s="2"/>
    </row>
    <row r="10077" ht="12.75">
      <c r="AJ10077" s="2"/>
    </row>
    <row r="10078" ht="12.75">
      <c r="AJ10078" s="2"/>
    </row>
    <row r="10079" ht="12.75">
      <c r="AJ10079" s="2"/>
    </row>
    <row r="10080" ht="12.75">
      <c r="AJ10080" s="2"/>
    </row>
    <row r="10081" ht="12.75">
      <c r="AJ10081" s="2"/>
    </row>
    <row r="10082" ht="12.75">
      <c r="AJ10082" s="2"/>
    </row>
    <row r="10083" ht="12.75">
      <c r="AJ10083" s="2"/>
    </row>
    <row r="10084" ht="12.75">
      <c r="AJ10084" s="2"/>
    </row>
    <row r="10085" ht="12.75">
      <c r="AJ10085" s="2"/>
    </row>
    <row r="10086" ht="12.75">
      <c r="AJ10086" s="2"/>
    </row>
    <row r="10087" ht="12.75">
      <c r="AJ10087" s="2"/>
    </row>
    <row r="10088" ht="12.75">
      <c r="AJ10088" s="2"/>
    </row>
    <row r="10089" ht="12.75">
      <c r="AJ10089" s="2"/>
    </row>
    <row r="10090" ht="12.75">
      <c r="AJ10090" s="2"/>
    </row>
    <row r="10091" ht="12.75">
      <c r="AJ10091" s="2"/>
    </row>
    <row r="10092" ht="12.75">
      <c r="AJ10092" s="2"/>
    </row>
    <row r="10093" ht="12.75">
      <c r="AJ10093" s="2"/>
    </row>
    <row r="10094" ht="12.75">
      <c r="AJ10094" s="2"/>
    </row>
    <row r="10095" ht="12.75">
      <c r="AJ10095" s="2"/>
    </row>
    <row r="10096" ht="12.75">
      <c r="AJ10096" s="2"/>
    </row>
    <row r="10097" ht="12.75">
      <c r="AJ10097" s="2"/>
    </row>
    <row r="10098" ht="12.75">
      <c r="AJ10098" s="2"/>
    </row>
    <row r="10099" ht="12.75">
      <c r="AJ10099" s="2"/>
    </row>
    <row r="10100" ht="12.75">
      <c r="AJ10100" s="2"/>
    </row>
    <row r="10101" ht="12.75">
      <c r="AJ10101" s="2"/>
    </row>
    <row r="10102" ht="12.75">
      <c r="AJ10102" s="2"/>
    </row>
    <row r="10103" ht="12.75">
      <c r="AJ10103" s="2"/>
    </row>
    <row r="10104" ht="12.75">
      <c r="AJ10104" s="2"/>
    </row>
    <row r="10105" ht="12.75">
      <c r="AJ10105" s="2"/>
    </row>
    <row r="10106" ht="12.75">
      <c r="AJ10106" s="2"/>
    </row>
    <row r="10107" ht="12.75">
      <c r="AJ10107" s="2"/>
    </row>
    <row r="10108" ht="12.75">
      <c r="AJ10108" s="2"/>
    </row>
    <row r="10109" ht="12.75">
      <c r="AJ10109" s="2"/>
    </row>
    <row r="10110" ht="12.75">
      <c r="AJ10110" s="2"/>
    </row>
    <row r="10111" ht="12.75">
      <c r="AJ10111" s="2"/>
    </row>
    <row r="10112" ht="12.75">
      <c r="AJ10112" s="2"/>
    </row>
    <row r="10113" ht="12.75">
      <c r="AJ10113" s="2"/>
    </row>
    <row r="10114" ht="12.75">
      <c r="AJ10114" s="2"/>
    </row>
    <row r="10115" ht="12.75">
      <c r="AJ10115" s="2"/>
    </row>
    <row r="10116" ht="12.75">
      <c r="AJ10116" s="2"/>
    </row>
    <row r="10117" ht="12.75">
      <c r="AJ10117" s="2"/>
    </row>
    <row r="10118" ht="12.75">
      <c r="AJ10118" s="2"/>
    </row>
    <row r="10119" ht="12.75">
      <c r="AJ10119" s="2"/>
    </row>
    <row r="10120" ht="12.75">
      <c r="AJ10120" s="2"/>
    </row>
    <row r="10121" ht="12.75">
      <c r="AJ10121" s="2"/>
    </row>
    <row r="10122" ht="12.75">
      <c r="AJ10122" s="2"/>
    </row>
    <row r="10123" ht="12.75">
      <c r="AJ10123" s="2"/>
    </row>
    <row r="10124" ht="12.75">
      <c r="AJ10124" s="2"/>
    </row>
    <row r="10125" ht="12.75">
      <c r="AJ10125" s="2"/>
    </row>
    <row r="10126" ht="12.75">
      <c r="AJ10126" s="2"/>
    </row>
    <row r="10127" ht="12.75">
      <c r="AJ10127" s="2"/>
    </row>
    <row r="10128" ht="12.75">
      <c r="AJ10128" s="2"/>
    </row>
    <row r="10129" ht="12.75">
      <c r="AJ10129" s="2"/>
    </row>
    <row r="10130" ht="12.75">
      <c r="AJ10130" s="2"/>
    </row>
    <row r="10131" ht="12.75">
      <c r="AJ10131" s="2"/>
    </row>
    <row r="10132" ht="12.75">
      <c r="AJ10132" s="2"/>
    </row>
    <row r="10133" ht="12.75">
      <c r="AJ10133" s="2"/>
    </row>
    <row r="10134" ht="12.75">
      <c r="AJ10134" s="2"/>
    </row>
    <row r="10135" ht="12.75">
      <c r="AJ10135" s="2"/>
    </row>
    <row r="10136" ht="12.75">
      <c r="AJ10136" s="2"/>
    </row>
    <row r="10137" ht="12.75">
      <c r="AJ10137" s="2"/>
    </row>
    <row r="10138" ht="12.75">
      <c r="AJ10138" s="2"/>
    </row>
    <row r="10139" ht="12.75">
      <c r="AJ10139" s="2"/>
    </row>
    <row r="10140" ht="12.75">
      <c r="AJ10140" s="2"/>
    </row>
    <row r="10141" ht="12.75">
      <c r="AJ10141" s="2"/>
    </row>
    <row r="10142" ht="12.75">
      <c r="AJ10142" s="2"/>
    </row>
    <row r="10143" ht="12.75">
      <c r="AJ10143" s="2"/>
    </row>
    <row r="10144" ht="12.75">
      <c r="AJ10144" s="2"/>
    </row>
    <row r="10145" ht="12.75">
      <c r="AJ10145" s="2"/>
    </row>
    <row r="10146" ht="12.75">
      <c r="AJ10146" s="2"/>
    </row>
    <row r="10147" ht="12.75">
      <c r="AJ10147" s="2"/>
    </row>
    <row r="10148" ht="12.75">
      <c r="AJ10148" s="2"/>
    </row>
    <row r="10149" ht="12.75">
      <c r="AJ10149" s="2"/>
    </row>
    <row r="10150" ht="12.75">
      <c r="AJ10150" s="2"/>
    </row>
    <row r="10151" ht="12.75">
      <c r="AJ10151" s="2"/>
    </row>
    <row r="10152" ht="12.75">
      <c r="AJ10152" s="2"/>
    </row>
    <row r="10153" ht="12.75">
      <c r="AJ10153" s="2"/>
    </row>
    <row r="10154" ht="12.75">
      <c r="AJ10154" s="2"/>
    </row>
    <row r="10155" ht="12.75">
      <c r="AJ10155" s="2"/>
    </row>
    <row r="10156" ht="12.75">
      <c r="AJ10156" s="2"/>
    </row>
    <row r="10157" ht="12.75">
      <c r="AJ10157" s="2"/>
    </row>
    <row r="10158" ht="12.75">
      <c r="AJ10158" s="2"/>
    </row>
    <row r="10159" ht="12.75">
      <c r="AJ10159" s="2"/>
    </row>
    <row r="10160" ht="12.75">
      <c r="AJ10160" s="2"/>
    </row>
    <row r="10161" ht="12.75">
      <c r="AJ10161" s="2"/>
    </row>
    <row r="10162" ht="12.75">
      <c r="AJ10162" s="2"/>
    </row>
    <row r="10163" ht="12.75">
      <c r="AJ10163" s="2"/>
    </row>
    <row r="10164" ht="12.75">
      <c r="AJ10164" s="2"/>
    </row>
    <row r="10165" ht="12.75">
      <c r="AJ10165" s="2"/>
    </row>
    <row r="10166" ht="12.75">
      <c r="AJ10166" s="2"/>
    </row>
    <row r="10167" ht="12.75">
      <c r="AJ10167" s="2"/>
    </row>
    <row r="10168" ht="12.75">
      <c r="AJ10168" s="2"/>
    </row>
    <row r="10169" ht="12.75">
      <c r="AJ10169" s="2"/>
    </row>
    <row r="10170" ht="12.75">
      <c r="AJ10170" s="2"/>
    </row>
    <row r="10171" ht="12.75">
      <c r="AJ10171" s="2"/>
    </row>
    <row r="10172" ht="12.75">
      <c r="AJ10172" s="2"/>
    </row>
    <row r="10173" ht="12.75">
      <c r="AJ10173" s="2"/>
    </row>
    <row r="10174" ht="12.75">
      <c r="AJ10174" s="2"/>
    </row>
    <row r="10175" ht="12.75">
      <c r="AJ10175" s="2"/>
    </row>
    <row r="10176" ht="12.75">
      <c r="AJ10176" s="2"/>
    </row>
    <row r="10177" ht="12.75">
      <c r="AJ10177" s="2"/>
    </row>
    <row r="10178" ht="12.75">
      <c r="AJ10178" s="2"/>
    </row>
    <row r="10179" ht="12.75">
      <c r="AJ10179" s="2"/>
    </row>
    <row r="10180" ht="12.75">
      <c r="AJ10180" s="2"/>
    </row>
    <row r="10181" ht="12.75">
      <c r="AJ10181" s="2"/>
    </row>
    <row r="10182" ht="12.75">
      <c r="AJ10182" s="2"/>
    </row>
    <row r="10183" ht="12.75">
      <c r="AJ10183" s="2"/>
    </row>
    <row r="10184" ht="12.75">
      <c r="AJ10184" s="2"/>
    </row>
    <row r="10185" ht="12.75">
      <c r="AJ10185" s="2"/>
    </row>
    <row r="10186" ht="12.75">
      <c r="AJ10186" s="2"/>
    </row>
    <row r="10187" ht="12.75">
      <c r="AJ10187" s="2"/>
    </row>
    <row r="10188" ht="12.75">
      <c r="AJ10188" s="2"/>
    </row>
    <row r="10189" ht="12.75">
      <c r="AJ10189" s="2"/>
    </row>
    <row r="10190" ht="12.75">
      <c r="AJ10190" s="2"/>
    </row>
    <row r="10191" ht="12.75">
      <c r="AJ10191" s="2"/>
    </row>
    <row r="10192" ht="12.75">
      <c r="AJ10192" s="2"/>
    </row>
    <row r="10193" ht="12.75">
      <c r="AJ10193" s="2"/>
    </row>
    <row r="10194" ht="12.75">
      <c r="AJ10194" s="2"/>
    </row>
    <row r="10195" ht="12.75">
      <c r="AJ10195" s="2"/>
    </row>
    <row r="10196" ht="12.75">
      <c r="AJ10196" s="2"/>
    </row>
    <row r="10197" ht="12.75">
      <c r="AJ10197" s="2"/>
    </row>
    <row r="10198" ht="12.75">
      <c r="AJ10198" s="2"/>
    </row>
    <row r="10199" ht="12.75">
      <c r="AJ10199" s="2"/>
    </row>
    <row r="10200" ht="12.75">
      <c r="AJ10200" s="2"/>
    </row>
    <row r="10201" ht="12.75">
      <c r="AJ10201" s="2"/>
    </row>
    <row r="10202" ht="12.75">
      <c r="AJ10202" s="2"/>
    </row>
    <row r="10203" ht="12.75">
      <c r="AJ10203" s="2"/>
    </row>
    <row r="10204" ht="12.75">
      <c r="AJ10204" s="2"/>
    </row>
    <row r="10205" ht="12.75">
      <c r="AJ10205" s="2"/>
    </row>
    <row r="10206" ht="12.75">
      <c r="AJ10206" s="2"/>
    </row>
    <row r="10207" ht="12.75">
      <c r="AJ10207" s="2"/>
    </row>
    <row r="10208" ht="12.75">
      <c r="AJ10208" s="2"/>
    </row>
    <row r="10209" ht="12.75">
      <c r="AJ10209" s="2"/>
    </row>
    <row r="10210" ht="12.75">
      <c r="AJ10210" s="2"/>
    </row>
    <row r="10211" ht="12.75">
      <c r="AJ10211" s="2"/>
    </row>
    <row r="10212" ht="12.75">
      <c r="AJ10212" s="2"/>
    </row>
    <row r="10213" ht="12.75">
      <c r="AJ10213" s="2"/>
    </row>
    <row r="10214" ht="12.75">
      <c r="AJ10214" s="2"/>
    </row>
    <row r="10215" ht="12.75">
      <c r="AJ10215" s="2"/>
    </row>
    <row r="10216" ht="12.75">
      <c r="AJ10216" s="2"/>
    </row>
    <row r="10217" ht="12.75">
      <c r="AJ10217" s="2"/>
    </row>
    <row r="10218" ht="12.75">
      <c r="AJ10218" s="2"/>
    </row>
    <row r="10219" ht="12.75">
      <c r="AJ10219" s="2"/>
    </row>
    <row r="10220" ht="12.75">
      <c r="AJ10220" s="2"/>
    </row>
    <row r="10221" ht="12.75">
      <c r="AJ10221" s="2"/>
    </row>
    <row r="10222" ht="12.75">
      <c r="AJ10222" s="2"/>
    </row>
    <row r="10223" ht="12.75">
      <c r="AJ10223" s="2"/>
    </row>
    <row r="10224" ht="12.75">
      <c r="AJ10224" s="2"/>
    </row>
    <row r="10225" ht="12.75">
      <c r="AJ10225" s="2"/>
    </row>
    <row r="10226" ht="12.75">
      <c r="AJ10226" s="2"/>
    </row>
    <row r="10227" ht="12.75">
      <c r="AJ10227" s="2"/>
    </row>
    <row r="10228" ht="12.75">
      <c r="AJ10228" s="2"/>
    </row>
    <row r="10229" ht="12.75">
      <c r="AJ10229" s="2"/>
    </row>
    <row r="10230" ht="12.75">
      <c r="AJ10230" s="2"/>
    </row>
    <row r="10231" ht="12.75">
      <c r="AJ10231" s="2"/>
    </row>
    <row r="10232" ht="12.75">
      <c r="AJ10232" s="2"/>
    </row>
    <row r="10233" ht="12.75">
      <c r="AJ10233" s="2"/>
    </row>
    <row r="10234" ht="12.75">
      <c r="AJ10234" s="2"/>
    </row>
    <row r="10235" ht="12.75">
      <c r="AJ10235" s="2"/>
    </row>
    <row r="10236" ht="12.75">
      <c r="AJ10236" s="2"/>
    </row>
    <row r="10237" ht="12.75">
      <c r="AJ10237" s="2"/>
    </row>
    <row r="10238" ht="12.75">
      <c r="AJ10238" s="2"/>
    </row>
    <row r="10239" ht="12.75">
      <c r="AJ10239" s="2"/>
    </row>
    <row r="10240" ht="12.75">
      <c r="AJ10240" s="2"/>
    </row>
    <row r="10241" ht="12.75">
      <c r="AJ10241" s="2"/>
    </row>
    <row r="10242" ht="12.75">
      <c r="AJ10242" s="2"/>
    </row>
    <row r="10243" ht="12.75">
      <c r="AJ10243" s="2"/>
    </row>
    <row r="10244" ht="12.75">
      <c r="AJ10244" s="2"/>
    </row>
    <row r="10245" ht="12.75">
      <c r="AJ10245" s="2"/>
    </row>
    <row r="10246" ht="12.75">
      <c r="AJ10246" s="2"/>
    </row>
    <row r="10247" ht="12.75">
      <c r="AJ10247" s="2"/>
    </row>
    <row r="10248" ht="12.75">
      <c r="AJ10248" s="2"/>
    </row>
    <row r="10249" ht="12.75">
      <c r="AJ10249" s="2"/>
    </row>
    <row r="10250" ht="12.75">
      <c r="AJ10250" s="2"/>
    </row>
    <row r="10251" ht="12.75">
      <c r="AJ10251" s="2"/>
    </row>
    <row r="10252" ht="12.75">
      <c r="AJ10252" s="2"/>
    </row>
    <row r="10253" ht="12.75">
      <c r="AJ10253" s="2"/>
    </row>
    <row r="10254" ht="12.75">
      <c r="AJ10254" s="2"/>
    </row>
    <row r="10255" ht="12.75">
      <c r="AJ10255" s="2"/>
    </row>
    <row r="10256" ht="12.75">
      <c r="AJ10256" s="2"/>
    </row>
    <row r="10257" ht="12.75">
      <c r="AJ10257" s="2"/>
    </row>
    <row r="10258" ht="12.75">
      <c r="AJ10258" s="2"/>
    </row>
    <row r="10259" ht="12.75">
      <c r="AJ10259" s="2"/>
    </row>
    <row r="10260" ht="12.75">
      <c r="AJ10260" s="2"/>
    </row>
    <row r="10261" ht="12.75">
      <c r="AJ10261" s="2"/>
    </row>
    <row r="10262" ht="12.75">
      <c r="AJ10262" s="2"/>
    </row>
    <row r="10263" ht="12.75">
      <c r="AJ10263" s="2"/>
    </row>
    <row r="10264" ht="12.75">
      <c r="AJ10264" s="2"/>
    </row>
    <row r="10265" ht="12.75">
      <c r="AJ10265" s="2"/>
    </row>
    <row r="10266" ht="12.75">
      <c r="AJ10266" s="2"/>
    </row>
    <row r="10267" ht="12.75">
      <c r="AJ10267" s="2"/>
    </row>
    <row r="10268" ht="12.75">
      <c r="AJ10268" s="2"/>
    </row>
    <row r="10269" ht="12.75">
      <c r="AJ10269" s="2"/>
    </row>
    <row r="10270" ht="12.75">
      <c r="AJ10270" s="2"/>
    </row>
    <row r="10271" ht="12.75">
      <c r="AJ10271" s="2"/>
    </row>
    <row r="10272" ht="12.75">
      <c r="AJ10272" s="2"/>
    </row>
    <row r="10273" ht="12.75">
      <c r="AJ10273" s="2"/>
    </row>
    <row r="10274" ht="12.75">
      <c r="AJ10274" s="2"/>
    </row>
    <row r="10275" ht="12.75">
      <c r="AJ10275" s="2"/>
    </row>
    <row r="10276" ht="12.75">
      <c r="AJ10276" s="2"/>
    </row>
    <row r="10277" ht="12.75">
      <c r="AJ10277" s="2"/>
    </row>
    <row r="10278" ht="12.75">
      <c r="AJ10278" s="2"/>
    </row>
    <row r="10279" ht="12.75">
      <c r="AJ10279" s="2"/>
    </row>
    <row r="10280" ht="12.75">
      <c r="AJ10280" s="2"/>
    </row>
    <row r="10281" ht="12.75">
      <c r="AJ10281" s="2"/>
    </row>
    <row r="10282" ht="12.75">
      <c r="AJ10282" s="2"/>
    </row>
    <row r="10283" ht="12.75">
      <c r="AJ10283" s="2"/>
    </row>
    <row r="10284" ht="12.75">
      <c r="AJ10284" s="2"/>
    </row>
    <row r="10285" ht="12.75">
      <c r="AJ10285" s="2"/>
    </row>
    <row r="10286" ht="12.75">
      <c r="AJ10286" s="2"/>
    </row>
    <row r="10287" ht="12.75">
      <c r="AJ10287" s="2"/>
    </row>
    <row r="10288" ht="12.75">
      <c r="AJ10288" s="2"/>
    </row>
    <row r="10289" ht="12.75">
      <c r="AJ10289" s="2"/>
    </row>
    <row r="10290" ht="12.75">
      <c r="AJ10290" s="2"/>
    </row>
    <row r="10291" ht="12.75">
      <c r="AJ10291" s="2"/>
    </row>
    <row r="10292" ht="12.75">
      <c r="AJ10292" s="2"/>
    </row>
    <row r="10293" ht="12.75">
      <c r="AJ10293" s="2"/>
    </row>
    <row r="10294" ht="12.75">
      <c r="AJ10294" s="2"/>
    </row>
    <row r="10295" ht="12.75">
      <c r="AJ10295" s="2"/>
    </row>
    <row r="10296" ht="12.75">
      <c r="AJ10296" s="2"/>
    </row>
    <row r="10297" ht="12.75">
      <c r="AJ10297" s="2"/>
    </row>
    <row r="10298" ht="12.75">
      <c r="AJ10298" s="2"/>
    </row>
    <row r="10299" ht="12.75">
      <c r="AJ10299" s="2"/>
    </row>
    <row r="10300" ht="12.75">
      <c r="AJ10300" s="2"/>
    </row>
    <row r="10301" ht="12.75">
      <c r="AJ10301" s="2"/>
    </row>
    <row r="10302" ht="12.75">
      <c r="AJ10302" s="2"/>
    </row>
    <row r="10303" ht="12.75">
      <c r="AJ10303" s="2"/>
    </row>
    <row r="10304" ht="12.75">
      <c r="AJ10304" s="2"/>
    </row>
    <row r="10305" ht="12.75">
      <c r="AJ10305" s="2"/>
    </row>
    <row r="10306" ht="12.75">
      <c r="AJ10306" s="2"/>
    </row>
    <row r="10307" ht="12.75">
      <c r="AJ10307" s="2"/>
    </row>
    <row r="10308" ht="12.75">
      <c r="AJ10308" s="2"/>
    </row>
    <row r="10309" ht="12.75">
      <c r="AJ10309" s="2"/>
    </row>
    <row r="10310" ht="12.75">
      <c r="AJ10310" s="2"/>
    </row>
    <row r="10311" ht="12.75">
      <c r="AJ10311" s="2"/>
    </row>
    <row r="10312" ht="12.75">
      <c r="AJ10312" s="2"/>
    </row>
    <row r="10313" ht="12.75">
      <c r="AJ10313" s="2"/>
    </row>
    <row r="10314" ht="12.75">
      <c r="AJ10314" s="2"/>
    </row>
    <row r="10315" ht="12.75">
      <c r="AJ10315" s="2"/>
    </row>
    <row r="10316" ht="12.75">
      <c r="AJ10316" s="2"/>
    </row>
    <row r="10317" ht="12.75">
      <c r="AJ10317" s="2"/>
    </row>
    <row r="10318" ht="12.75">
      <c r="AJ10318" s="2"/>
    </row>
    <row r="10319" ht="12.75">
      <c r="AJ10319" s="2"/>
    </row>
    <row r="10320" ht="12.75">
      <c r="AJ10320" s="2"/>
    </row>
    <row r="10321" ht="12.75">
      <c r="AJ10321" s="2"/>
    </row>
    <row r="10322" ht="12.75">
      <c r="AJ10322" s="2"/>
    </row>
    <row r="10323" ht="12.75">
      <c r="AJ10323" s="2"/>
    </row>
    <row r="10324" ht="12.75">
      <c r="AJ10324" s="2"/>
    </row>
    <row r="10325" ht="12.75">
      <c r="AJ10325" s="2"/>
    </row>
    <row r="10326" ht="12.75">
      <c r="AJ10326" s="2"/>
    </row>
    <row r="10327" ht="12.75">
      <c r="AJ10327" s="2"/>
    </row>
    <row r="10328" ht="12.75">
      <c r="AJ10328" s="2"/>
    </row>
    <row r="10329" ht="12.75">
      <c r="AJ10329" s="2"/>
    </row>
    <row r="10330" ht="12.75">
      <c r="AJ10330" s="2"/>
    </row>
    <row r="10331" ht="12.75">
      <c r="AJ10331" s="2"/>
    </row>
    <row r="10332" ht="12.75">
      <c r="AJ10332" s="2"/>
    </row>
    <row r="10333" ht="12.75">
      <c r="AJ10333" s="2"/>
    </row>
    <row r="10334" ht="12.75">
      <c r="AJ10334" s="2"/>
    </row>
    <row r="10335" ht="12.75">
      <c r="AJ10335" s="2"/>
    </row>
    <row r="10336" ht="12.75">
      <c r="AJ10336" s="2"/>
    </row>
    <row r="10337" ht="12.75">
      <c r="AJ10337" s="2"/>
    </row>
    <row r="10338" ht="12.75">
      <c r="AJ10338" s="2"/>
    </row>
    <row r="10339" ht="12.75">
      <c r="AJ10339" s="2"/>
    </row>
    <row r="10340" ht="12.75">
      <c r="AJ10340" s="2"/>
    </row>
    <row r="10341" ht="12.75">
      <c r="AJ10341" s="2"/>
    </row>
    <row r="10342" ht="12.75">
      <c r="AJ10342" s="2"/>
    </row>
    <row r="10343" ht="12.75">
      <c r="AJ10343" s="2"/>
    </row>
    <row r="10344" ht="12.75">
      <c r="AJ10344" s="2"/>
    </row>
    <row r="10345" ht="12.75">
      <c r="AJ10345" s="2"/>
    </row>
    <row r="10346" ht="12.75">
      <c r="AJ10346" s="2"/>
    </row>
    <row r="10347" ht="12.75">
      <c r="AJ10347" s="2"/>
    </row>
    <row r="10348" ht="12.75">
      <c r="AJ10348" s="2"/>
    </row>
    <row r="10349" ht="12.75">
      <c r="AJ10349" s="2"/>
    </row>
    <row r="10350" ht="12.75">
      <c r="AJ10350" s="2"/>
    </row>
    <row r="10351" ht="12.75">
      <c r="AJ10351" s="2"/>
    </row>
    <row r="10352" ht="12.75">
      <c r="AJ10352" s="2"/>
    </row>
    <row r="10353" ht="12.75">
      <c r="AJ10353" s="2"/>
    </row>
    <row r="10354" ht="12.75">
      <c r="AJ10354" s="2"/>
    </row>
    <row r="10355" ht="12.75">
      <c r="AJ10355" s="2"/>
    </row>
    <row r="10356" ht="12.75">
      <c r="AJ10356" s="2"/>
    </row>
    <row r="10357" ht="12.75">
      <c r="AJ10357" s="2"/>
    </row>
    <row r="10358" ht="12.75">
      <c r="AJ10358" s="2"/>
    </row>
    <row r="10359" ht="12.75">
      <c r="AJ10359" s="2"/>
    </row>
    <row r="10360" ht="12.75">
      <c r="AJ10360" s="2"/>
    </row>
    <row r="10361" ht="12.75">
      <c r="AJ10361" s="2"/>
    </row>
    <row r="10362" ht="12.75">
      <c r="AJ10362" s="2"/>
    </row>
    <row r="10363" ht="12.75">
      <c r="AJ10363" s="2"/>
    </row>
    <row r="10364" ht="12.75">
      <c r="AJ10364" s="2"/>
    </row>
    <row r="10365" ht="12.75">
      <c r="AJ10365" s="2"/>
    </row>
    <row r="10366" ht="12.75">
      <c r="AJ10366" s="2"/>
    </row>
    <row r="10367" ht="12.75">
      <c r="AJ10367" s="2"/>
    </row>
    <row r="10368" ht="12.75">
      <c r="AJ10368" s="2"/>
    </row>
    <row r="10369" ht="12.75">
      <c r="AJ10369" s="2"/>
    </row>
    <row r="10370" ht="12.75">
      <c r="AJ10370" s="2"/>
    </row>
    <row r="10371" ht="12.75">
      <c r="AJ10371" s="2"/>
    </row>
    <row r="10372" ht="12.75">
      <c r="AJ10372" s="2"/>
    </row>
    <row r="10373" ht="12.75">
      <c r="AJ10373" s="2"/>
    </row>
    <row r="10374" ht="12.75">
      <c r="AJ10374" s="2"/>
    </row>
    <row r="10375" ht="12.75">
      <c r="AJ10375" s="2"/>
    </row>
    <row r="10376" ht="12.75">
      <c r="AJ10376" s="2"/>
    </row>
    <row r="10377" ht="12.75">
      <c r="AJ10377" s="2"/>
    </row>
    <row r="10378" ht="12.75">
      <c r="AJ10378" s="2"/>
    </row>
    <row r="10379" ht="12.75">
      <c r="AJ10379" s="2"/>
    </row>
    <row r="10380" ht="12.75">
      <c r="AJ10380" s="2"/>
    </row>
    <row r="10381" ht="12.75">
      <c r="AJ10381" s="2"/>
    </row>
    <row r="10382" ht="12.75">
      <c r="AJ10382" s="2"/>
    </row>
    <row r="10383" ht="12.75">
      <c r="AJ10383" s="2"/>
    </row>
    <row r="10384" ht="12.75">
      <c r="AJ10384" s="2"/>
    </row>
    <row r="10385" ht="12.75">
      <c r="AJ10385" s="2"/>
    </row>
    <row r="10386" ht="12.75">
      <c r="AJ10386" s="2"/>
    </row>
    <row r="10387" ht="12.75">
      <c r="AJ10387" s="2"/>
    </row>
    <row r="10388" ht="12.75">
      <c r="AJ10388" s="2"/>
    </row>
    <row r="10389" ht="12.75">
      <c r="AJ10389" s="2"/>
    </row>
    <row r="10390" ht="12.75">
      <c r="AJ10390" s="2"/>
    </row>
    <row r="10391" ht="12.75">
      <c r="AJ10391" s="2"/>
    </row>
    <row r="10392" ht="12.75">
      <c r="AJ10392" s="2"/>
    </row>
    <row r="10393" ht="12.75">
      <c r="AJ10393" s="2"/>
    </row>
    <row r="10394" ht="12.75">
      <c r="AJ10394" s="2"/>
    </row>
    <row r="10395" ht="12.75">
      <c r="AJ10395" s="2"/>
    </row>
    <row r="10396" ht="12.75">
      <c r="AJ10396" s="2"/>
    </row>
    <row r="10397" ht="12.75">
      <c r="AJ10397" s="2"/>
    </row>
    <row r="10398" ht="12.75">
      <c r="AJ10398" s="2"/>
    </row>
    <row r="10399" ht="12.75">
      <c r="AJ10399" s="2"/>
    </row>
    <row r="10400" ht="12.75">
      <c r="AJ10400" s="2"/>
    </row>
    <row r="10401" ht="12.75">
      <c r="AJ10401" s="2"/>
    </row>
    <row r="10402" ht="12.75">
      <c r="AJ10402" s="2"/>
    </row>
    <row r="10403" ht="12.75">
      <c r="AJ10403" s="2"/>
    </row>
    <row r="10404" ht="12.75">
      <c r="AJ10404" s="2"/>
    </row>
    <row r="10405" ht="12.75">
      <c r="AJ10405" s="2"/>
    </row>
    <row r="10406" ht="12.75">
      <c r="AJ10406" s="2"/>
    </row>
    <row r="10407" ht="12.75">
      <c r="AJ10407" s="2"/>
    </row>
    <row r="10408" ht="12.75">
      <c r="AJ10408" s="2"/>
    </row>
    <row r="10409" ht="12.75">
      <c r="AJ10409" s="2"/>
    </row>
    <row r="10410" ht="12.75">
      <c r="AJ10410" s="2"/>
    </row>
    <row r="10411" ht="12.75">
      <c r="AJ10411" s="2"/>
    </row>
    <row r="10412" ht="12.75">
      <c r="AJ10412" s="2"/>
    </row>
    <row r="10413" ht="12.75">
      <c r="AJ10413" s="2"/>
    </row>
    <row r="10414" ht="12.75">
      <c r="AJ10414" s="2"/>
    </row>
    <row r="10415" ht="12.75">
      <c r="AJ10415" s="2"/>
    </row>
    <row r="10416" ht="12.75">
      <c r="AJ10416" s="2"/>
    </row>
    <row r="10417" ht="12.75">
      <c r="AJ10417" s="2"/>
    </row>
    <row r="10418" ht="12.75">
      <c r="AJ10418" s="2"/>
    </row>
    <row r="10419" ht="12.75">
      <c r="AJ10419" s="2"/>
    </row>
    <row r="10420" ht="12.75">
      <c r="AJ10420" s="2"/>
    </row>
    <row r="10421" ht="12.75">
      <c r="AJ10421" s="2"/>
    </row>
    <row r="10422" ht="12.75">
      <c r="AJ10422" s="2"/>
    </row>
    <row r="10423" ht="12.75">
      <c r="AJ10423" s="2"/>
    </row>
    <row r="10424" ht="12.75">
      <c r="AJ10424" s="2"/>
    </row>
    <row r="10425" ht="12.75">
      <c r="AJ10425" s="2"/>
    </row>
    <row r="10426" ht="12.75">
      <c r="AJ10426" s="2"/>
    </row>
    <row r="10427" ht="12.75">
      <c r="AJ10427" s="2"/>
    </row>
    <row r="10428" ht="12.75">
      <c r="AJ10428" s="2"/>
    </row>
    <row r="10429" ht="12.75">
      <c r="AJ10429" s="2"/>
    </row>
    <row r="10430" ht="12.75">
      <c r="AJ10430" s="2"/>
    </row>
    <row r="10431" ht="12.75">
      <c r="AJ10431" s="2"/>
    </row>
    <row r="10432" ht="12.75">
      <c r="AJ10432" s="2"/>
    </row>
    <row r="10433" ht="12.75">
      <c r="AJ10433" s="2"/>
    </row>
    <row r="10434" ht="12.75">
      <c r="AJ10434" s="2"/>
    </row>
    <row r="10435" ht="12.75">
      <c r="AJ10435" s="2"/>
    </row>
    <row r="10436" ht="12.75">
      <c r="AJ10436" s="2"/>
    </row>
    <row r="10437" ht="12.75">
      <c r="AJ10437" s="2"/>
    </row>
    <row r="10438" ht="12.75">
      <c r="AJ10438" s="2"/>
    </row>
    <row r="10439" ht="12.75">
      <c r="AJ10439" s="2"/>
    </row>
    <row r="10440" ht="12.75">
      <c r="AJ10440" s="2"/>
    </row>
    <row r="10441" ht="12.75">
      <c r="AJ10441" s="2"/>
    </row>
    <row r="10442" ht="12.75">
      <c r="AJ10442" s="2"/>
    </row>
    <row r="10443" ht="12.75">
      <c r="AJ10443" s="2"/>
    </row>
    <row r="10444" ht="12.75">
      <c r="AJ10444" s="2"/>
    </row>
    <row r="10445" ht="12.75">
      <c r="AJ10445" s="2"/>
    </row>
    <row r="10446" ht="12.75">
      <c r="AJ10446" s="2"/>
    </row>
    <row r="10447" ht="12.75">
      <c r="AJ10447" s="2"/>
    </row>
    <row r="10448" ht="12.75">
      <c r="AJ10448" s="2"/>
    </row>
    <row r="10449" ht="12.75">
      <c r="AJ10449" s="2"/>
    </row>
    <row r="10450" ht="12.75">
      <c r="AJ10450" s="2"/>
    </row>
    <row r="10451" ht="12.75">
      <c r="AJ10451" s="2"/>
    </row>
    <row r="10452" ht="12.75">
      <c r="AJ10452" s="2"/>
    </row>
    <row r="10453" ht="12.75">
      <c r="AJ10453" s="2"/>
    </row>
    <row r="10454" ht="12.75">
      <c r="AJ10454" s="2"/>
    </row>
    <row r="10455" ht="12.75">
      <c r="AJ10455" s="2"/>
    </row>
    <row r="10456" ht="12.75">
      <c r="AJ10456" s="2"/>
    </row>
    <row r="10457" ht="12.75">
      <c r="AJ10457" s="2"/>
    </row>
    <row r="10458" ht="12.75">
      <c r="AJ10458" s="2"/>
    </row>
    <row r="10459" ht="12.75">
      <c r="AJ10459" s="2"/>
    </row>
    <row r="10460" ht="12.75">
      <c r="AJ10460" s="2"/>
    </row>
    <row r="10461" ht="12.75">
      <c r="AJ10461" s="2"/>
    </row>
    <row r="10462" ht="12.75">
      <c r="AJ10462" s="2"/>
    </row>
    <row r="10463" ht="12.75">
      <c r="AJ10463" s="2"/>
    </row>
    <row r="10464" ht="12.75">
      <c r="AJ10464" s="2"/>
    </row>
    <row r="10465" ht="12.75">
      <c r="AJ10465" s="2"/>
    </row>
    <row r="10466" ht="12.75">
      <c r="AJ10466" s="2"/>
    </row>
    <row r="10467" ht="12.75">
      <c r="AJ10467" s="2"/>
    </row>
    <row r="10468" ht="12.75">
      <c r="AJ10468" s="2"/>
    </row>
    <row r="10469" ht="12.75">
      <c r="AJ10469" s="2"/>
    </row>
    <row r="10470" ht="12.75">
      <c r="AJ10470" s="2"/>
    </row>
    <row r="10471" ht="12.75">
      <c r="AJ10471" s="2"/>
    </row>
    <row r="10472" ht="12.75">
      <c r="AJ10472" s="2"/>
    </row>
    <row r="10473" ht="12.75">
      <c r="AJ10473" s="2"/>
    </row>
    <row r="10474" ht="12.75">
      <c r="AJ10474" s="2"/>
    </row>
    <row r="10475" ht="12.75">
      <c r="AJ10475" s="2"/>
    </row>
    <row r="10476" ht="12.75">
      <c r="AJ10476" s="2"/>
    </row>
    <row r="10477" ht="12.75">
      <c r="AJ10477" s="2"/>
    </row>
    <row r="10478" ht="12.75">
      <c r="AJ10478" s="2"/>
    </row>
    <row r="10479" ht="12.75">
      <c r="AJ10479" s="2"/>
    </row>
    <row r="10480" ht="12.75">
      <c r="AJ10480" s="2"/>
    </row>
    <row r="10481" ht="12.75">
      <c r="AJ10481" s="2"/>
    </row>
    <row r="10482" ht="12.75">
      <c r="AJ10482" s="2"/>
    </row>
    <row r="10483" ht="12.75">
      <c r="AJ10483" s="2"/>
    </row>
    <row r="10484" ht="12.75">
      <c r="AJ10484" s="2"/>
    </row>
    <row r="10485" ht="12.75">
      <c r="AJ10485" s="2"/>
    </row>
    <row r="10486" ht="12.75">
      <c r="AJ10486" s="2"/>
    </row>
    <row r="10487" ht="12.75">
      <c r="AJ10487" s="2"/>
    </row>
    <row r="10488" ht="12.75">
      <c r="AJ10488" s="2"/>
    </row>
    <row r="10489" ht="12.75">
      <c r="AJ10489" s="2"/>
    </row>
    <row r="10490" ht="12.75">
      <c r="AJ10490" s="2"/>
    </row>
    <row r="10491" ht="12.75">
      <c r="AJ10491" s="2"/>
    </row>
    <row r="10492" ht="12.75">
      <c r="AJ10492" s="2"/>
    </row>
    <row r="10493" ht="12.75">
      <c r="AJ10493" s="2"/>
    </row>
    <row r="10494" ht="12.75">
      <c r="AJ10494" s="2"/>
    </row>
    <row r="10495" ht="12.75">
      <c r="AJ10495" s="2"/>
    </row>
    <row r="10496" ht="12.75">
      <c r="AJ10496" s="2"/>
    </row>
    <row r="10497" ht="12.75">
      <c r="AJ10497" s="2"/>
    </row>
    <row r="10498" ht="12.75">
      <c r="AJ10498" s="2"/>
    </row>
    <row r="10499" ht="12.75">
      <c r="AJ10499" s="2"/>
    </row>
    <row r="10500" ht="12.75">
      <c r="AJ10500" s="2"/>
    </row>
    <row r="10501" ht="12.75">
      <c r="AJ10501" s="2"/>
    </row>
    <row r="10502" ht="12.75">
      <c r="AJ10502" s="2"/>
    </row>
    <row r="10503" ht="12.75">
      <c r="AJ10503" s="2"/>
    </row>
    <row r="10504" ht="12.75">
      <c r="AJ10504" s="2"/>
    </row>
    <row r="10505" ht="12.75">
      <c r="AJ10505" s="2"/>
    </row>
    <row r="10506" ht="12.75">
      <c r="AJ10506" s="2"/>
    </row>
    <row r="10507" ht="12.75">
      <c r="AJ10507" s="2"/>
    </row>
    <row r="10508" ht="12.75">
      <c r="AJ10508" s="2"/>
    </row>
    <row r="10509" ht="12.75">
      <c r="AJ10509" s="2"/>
    </row>
    <row r="10510" ht="12.75">
      <c r="AJ10510" s="2"/>
    </row>
    <row r="10511" ht="12.75">
      <c r="AJ10511" s="2"/>
    </row>
    <row r="10512" ht="12.75">
      <c r="AJ10512" s="2"/>
    </row>
    <row r="10513" ht="12.75">
      <c r="AJ10513" s="2"/>
    </row>
    <row r="10514" ht="12.75">
      <c r="AJ10514" s="2"/>
    </row>
    <row r="10515" ht="12.75">
      <c r="AJ10515" s="2"/>
    </row>
    <row r="10516" ht="12.75">
      <c r="AJ10516" s="2"/>
    </row>
    <row r="10517" ht="12.75">
      <c r="AJ10517" s="2"/>
    </row>
    <row r="10518" ht="12.75">
      <c r="AJ10518" s="2"/>
    </row>
    <row r="10519" ht="12.75">
      <c r="AJ10519" s="2"/>
    </row>
    <row r="10520" ht="12.75">
      <c r="AJ10520" s="2"/>
    </row>
    <row r="10521" ht="12.75">
      <c r="AJ10521" s="2"/>
    </row>
    <row r="10522" ht="12.75">
      <c r="AJ10522" s="2"/>
    </row>
    <row r="10523" ht="12.75">
      <c r="AJ10523" s="2"/>
    </row>
    <row r="10524" ht="12.75">
      <c r="AJ10524" s="2"/>
    </row>
    <row r="10525" ht="12.75">
      <c r="AJ10525" s="2"/>
    </row>
    <row r="10526" ht="12.75">
      <c r="AJ10526" s="2"/>
    </row>
    <row r="10527" ht="12.75">
      <c r="AJ10527" s="2"/>
    </row>
    <row r="10528" ht="12.75">
      <c r="AJ10528" s="2"/>
    </row>
    <row r="10529" ht="12.75">
      <c r="AJ10529" s="2"/>
    </row>
    <row r="10530" ht="12.75">
      <c r="AJ10530" s="2"/>
    </row>
    <row r="10531" ht="12.75">
      <c r="AJ10531" s="2"/>
    </row>
    <row r="10532" ht="12.75">
      <c r="AJ10532" s="2"/>
    </row>
    <row r="10533" ht="12.75">
      <c r="AJ10533" s="2"/>
    </row>
    <row r="10534" ht="12.75">
      <c r="AJ10534" s="2"/>
    </row>
    <row r="10535" ht="12.75">
      <c r="AJ10535" s="2"/>
    </row>
    <row r="10536" ht="12.75">
      <c r="AJ10536" s="2"/>
    </row>
    <row r="10537" ht="12.75">
      <c r="AJ10537" s="2"/>
    </row>
    <row r="10538" ht="12.75">
      <c r="AJ10538" s="2"/>
    </row>
    <row r="10539" ht="12.75">
      <c r="AJ10539" s="2"/>
    </row>
    <row r="10540" ht="12.75">
      <c r="AJ10540" s="2"/>
    </row>
    <row r="10541" ht="12.75">
      <c r="AJ10541" s="2"/>
    </row>
    <row r="10542" ht="12.75">
      <c r="AJ10542" s="2"/>
    </row>
    <row r="10543" ht="12.75">
      <c r="AJ10543" s="2"/>
    </row>
    <row r="10544" ht="12.75">
      <c r="AJ10544" s="2"/>
    </row>
    <row r="10545" ht="12.75">
      <c r="AJ10545" s="2"/>
    </row>
    <row r="10546" ht="12.75">
      <c r="AJ10546" s="2"/>
    </row>
    <row r="10547" ht="12.75">
      <c r="AJ10547" s="2"/>
    </row>
    <row r="10548" ht="12.75">
      <c r="AJ10548" s="2"/>
    </row>
    <row r="10549" ht="12.75">
      <c r="AJ10549" s="2"/>
    </row>
    <row r="10550" ht="12.75">
      <c r="AJ10550" s="2"/>
    </row>
    <row r="10551" ht="12.75">
      <c r="AJ10551" s="2"/>
    </row>
    <row r="10552" ht="12.75">
      <c r="AJ10552" s="2"/>
    </row>
    <row r="10553" ht="12.75">
      <c r="AJ10553" s="2"/>
    </row>
    <row r="10554" ht="12.75">
      <c r="AJ10554" s="2"/>
    </row>
    <row r="10555" ht="12.75">
      <c r="AJ10555" s="2"/>
    </row>
    <row r="10556" ht="12.75">
      <c r="AJ10556" s="2"/>
    </row>
    <row r="10557" ht="12.75">
      <c r="AJ10557" s="2"/>
    </row>
    <row r="10558" ht="12.75">
      <c r="AJ10558" s="2"/>
    </row>
    <row r="10559" ht="12.75">
      <c r="AJ10559" s="2"/>
    </row>
    <row r="10560" ht="12.75">
      <c r="AJ10560" s="2"/>
    </row>
    <row r="10561" ht="12.75">
      <c r="AJ10561" s="2"/>
    </row>
    <row r="10562" ht="12.75">
      <c r="AJ10562" s="2"/>
    </row>
    <row r="10563" ht="12.75">
      <c r="AJ10563" s="2"/>
    </row>
    <row r="10564" ht="12.75">
      <c r="AJ10564" s="2"/>
    </row>
    <row r="10565" ht="12.75">
      <c r="AJ10565" s="2"/>
    </row>
    <row r="10566" ht="12.75">
      <c r="AJ10566" s="2"/>
    </row>
    <row r="10567" ht="12.75">
      <c r="AJ10567" s="2"/>
    </row>
    <row r="10568" ht="12.75">
      <c r="AJ10568" s="2"/>
    </row>
    <row r="10569" ht="12.75">
      <c r="AJ10569" s="2"/>
    </row>
    <row r="10570" ht="12.75">
      <c r="AJ10570" s="2"/>
    </row>
    <row r="10571" ht="12.75">
      <c r="AJ10571" s="2"/>
    </row>
    <row r="10572" ht="12.75">
      <c r="AJ10572" s="2"/>
    </row>
    <row r="10573" ht="12.75">
      <c r="AJ10573" s="2"/>
    </row>
    <row r="10574" ht="12.75">
      <c r="AJ10574" s="2"/>
    </row>
    <row r="10575" ht="12.75">
      <c r="AJ10575" s="2"/>
    </row>
    <row r="10576" ht="12.75">
      <c r="AJ10576" s="2"/>
    </row>
    <row r="10577" ht="12.75">
      <c r="AJ10577" s="2"/>
    </row>
    <row r="10578" ht="12.75">
      <c r="AJ10578" s="2"/>
    </row>
    <row r="10579" ht="12.75">
      <c r="AJ10579" s="2"/>
    </row>
    <row r="10580" ht="12.75">
      <c r="AJ10580" s="2"/>
    </row>
    <row r="10581" ht="12.75">
      <c r="AJ10581" s="2"/>
    </row>
    <row r="10582" ht="12.75">
      <c r="AJ10582" s="2"/>
    </row>
    <row r="10583" ht="12.75">
      <c r="AJ10583" s="2"/>
    </row>
    <row r="10584" ht="12.75">
      <c r="AJ10584" s="2"/>
    </row>
    <row r="10585" ht="12.75">
      <c r="AJ10585" s="2"/>
    </row>
    <row r="10586" ht="12.75">
      <c r="AJ10586" s="2"/>
    </row>
    <row r="10587" ht="12.75">
      <c r="AJ10587" s="2"/>
    </row>
    <row r="10588" ht="12.75">
      <c r="AJ10588" s="2"/>
    </row>
    <row r="10589" ht="12.75">
      <c r="AJ10589" s="2"/>
    </row>
    <row r="10590" ht="12.75">
      <c r="AJ10590" s="2"/>
    </row>
    <row r="10591" ht="12.75">
      <c r="AJ10591" s="2"/>
    </row>
    <row r="10592" ht="12.75">
      <c r="AJ10592" s="2"/>
    </row>
    <row r="10593" ht="12.75">
      <c r="AJ10593" s="2"/>
    </row>
    <row r="10594" ht="12.75">
      <c r="AJ10594" s="2"/>
    </row>
    <row r="10595" ht="12.75">
      <c r="AJ10595" s="2"/>
    </row>
    <row r="10596" ht="12.75">
      <c r="AJ10596" s="2"/>
    </row>
    <row r="10597" ht="12.75">
      <c r="AJ10597" s="2"/>
    </row>
    <row r="10598" ht="12.75">
      <c r="AJ10598" s="2"/>
    </row>
    <row r="10599" ht="12.75">
      <c r="AJ10599" s="2"/>
    </row>
    <row r="10600" ht="12.75">
      <c r="AJ10600" s="2"/>
    </row>
    <row r="10601" ht="12.75">
      <c r="AJ10601" s="2"/>
    </row>
    <row r="10602" ht="12.75">
      <c r="AJ10602" s="2"/>
    </row>
    <row r="10603" ht="12.75">
      <c r="AJ10603" s="2"/>
    </row>
    <row r="10604" ht="12.75">
      <c r="AJ10604" s="2"/>
    </row>
    <row r="10605" ht="12.75">
      <c r="AJ10605" s="2"/>
    </row>
    <row r="10606" ht="12.75">
      <c r="AJ10606" s="2"/>
    </row>
    <row r="10607" ht="12.75">
      <c r="AJ10607" s="2"/>
    </row>
    <row r="10608" ht="12.75">
      <c r="AJ10608" s="2"/>
    </row>
    <row r="10609" ht="12.75">
      <c r="AJ10609" s="2"/>
    </row>
    <row r="10610" ht="12.75">
      <c r="AJ10610" s="2"/>
    </row>
    <row r="10611" ht="12.75">
      <c r="AJ10611" s="2"/>
    </row>
  </sheetData>
  <sheetProtection password="C663" sheet="1"/>
  <mergeCells count="295">
    <mergeCell ref="BC53:BD54"/>
    <mergeCell ref="BC55:BD56"/>
    <mergeCell ref="BE53:BH54"/>
    <mergeCell ref="BE55:BH56"/>
    <mergeCell ref="AL33:BH33"/>
    <mergeCell ref="AP47:AQ47"/>
    <mergeCell ref="AL53:AM54"/>
    <mergeCell ref="AN53:AP54"/>
    <mergeCell ref="AQ53:AS54"/>
    <mergeCell ref="AT53:AY53"/>
    <mergeCell ref="AN48:AN51"/>
    <mergeCell ref="AO48:AO51"/>
    <mergeCell ref="AP48:AQ51"/>
    <mergeCell ref="BG48:BG51"/>
    <mergeCell ref="AT47:AU47"/>
    <mergeCell ref="AV47:AW47"/>
    <mergeCell ref="AX48:AX51"/>
    <mergeCell ref="AY48:AY51"/>
    <mergeCell ref="AZ48:AZ51"/>
    <mergeCell ref="BD48:BD51"/>
    <mergeCell ref="BG44:BG46"/>
    <mergeCell ref="BH44:BH46"/>
    <mergeCell ref="AM48:AM51"/>
    <mergeCell ref="AR48:AS51"/>
    <mergeCell ref="BA44:BA46"/>
    <mergeCell ref="BB44:BB46"/>
    <mergeCell ref="BC44:BC46"/>
    <mergeCell ref="BC48:BC51"/>
    <mergeCell ref="BE48:BE51"/>
    <mergeCell ref="BF48:BF51"/>
    <mergeCell ref="BH48:BH51"/>
    <mergeCell ref="BE44:BE46"/>
    <mergeCell ref="BF44:BF46"/>
    <mergeCell ref="AT44:AU46"/>
    <mergeCell ref="AV44:AW46"/>
    <mergeCell ref="AX44:AX46"/>
    <mergeCell ref="AY44:AY46"/>
    <mergeCell ref="AZ44:AZ46"/>
    <mergeCell ref="BA48:BA51"/>
    <mergeCell ref="BB48:BB51"/>
    <mergeCell ref="AM44:AM46"/>
    <mergeCell ref="AN44:AN46"/>
    <mergeCell ref="AO44:AO46"/>
    <mergeCell ref="AO40:AP40"/>
    <mergeCell ref="AO41:AP41"/>
    <mergeCell ref="AQ42:AR42"/>
    <mergeCell ref="BA37:BB38"/>
    <mergeCell ref="AY37:AY38"/>
    <mergeCell ref="BC39:BD39"/>
    <mergeCell ref="AS39:AT39"/>
    <mergeCell ref="AZ37:AZ38"/>
    <mergeCell ref="BD44:BD46"/>
    <mergeCell ref="AS40:AT40"/>
    <mergeCell ref="AS41:AT41"/>
    <mergeCell ref="AU40:AV40"/>
    <mergeCell ref="AW41:AX41"/>
    <mergeCell ref="AF26:AG30"/>
    <mergeCell ref="AC26:AE30"/>
    <mergeCell ref="U21:AB21"/>
    <mergeCell ref="AA22:AB24"/>
    <mergeCell ref="U25:V25"/>
    <mergeCell ref="U22:V24"/>
    <mergeCell ref="W22:X24"/>
    <mergeCell ref="AC21:AE24"/>
    <mergeCell ref="AF21:AG24"/>
    <mergeCell ref="Y25:Z25"/>
    <mergeCell ref="AM21:AM25"/>
    <mergeCell ref="Y22:Z24"/>
    <mergeCell ref="U26:V30"/>
    <mergeCell ref="D26:D30"/>
    <mergeCell ref="E26:E30"/>
    <mergeCell ref="W26:X30"/>
    <mergeCell ref="A21:F21"/>
    <mergeCell ref="G21:L21"/>
    <mergeCell ref="G22:I22"/>
    <mergeCell ref="G23:G24"/>
    <mergeCell ref="A23:A24"/>
    <mergeCell ref="B23:B24"/>
    <mergeCell ref="C23:C24"/>
    <mergeCell ref="B26:B30"/>
    <mergeCell ref="A26:A30"/>
    <mergeCell ref="C26:C30"/>
    <mergeCell ref="E23:E24"/>
    <mergeCell ref="J22:L22"/>
    <mergeCell ref="K23:K24"/>
    <mergeCell ref="L23:L24"/>
    <mergeCell ref="H23:H24"/>
    <mergeCell ref="F23:F24"/>
    <mergeCell ref="I23:I24"/>
    <mergeCell ref="AA12:AI12"/>
    <mergeCell ref="AL21:AL25"/>
    <mergeCell ref="M21:T21"/>
    <mergeCell ref="T26:T30"/>
    <mergeCell ref="Y26:Z30"/>
    <mergeCell ref="K26:K30"/>
    <mergeCell ref="M26:N30"/>
    <mergeCell ref="U15:V15"/>
    <mergeCell ref="U16:V19"/>
    <mergeCell ref="N16:O19"/>
    <mergeCell ref="AD13:AF14"/>
    <mergeCell ref="AJ16:AK19"/>
    <mergeCell ref="P16:R19"/>
    <mergeCell ref="I26:I30"/>
    <mergeCell ref="W25:X25"/>
    <mergeCell ref="AF25:AG25"/>
    <mergeCell ref="AC25:AE25"/>
    <mergeCell ref="AJ15:AK15"/>
    <mergeCell ref="AG15:AI15"/>
    <mergeCell ref="AD15:AF15"/>
    <mergeCell ref="F26:F30"/>
    <mergeCell ref="AA25:AB25"/>
    <mergeCell ref="AA26:AB30"/>
    <mergeCell ref="T22:T24"/>
    <mergeCell ref="R22:S24"/>
    <mergeCell ref="O22:P24"/>
    <mergeCell ref="M22:N24"/>
    <mergeCell ref="H26:H30"/>
    <mergeCell ref="J26:J30"/>
    <mergeCell ref="G26:G30"/>
    <mergeCell ref="R26:S30"/>
    <mergeCell ref="L26:L30"/>
    <mergeCell ref="M25:N25"/>
    <mergeCell ref="O25:P25"/>
    <mergeCell ref="R25:S25"/>
    <mergeCell ref="O26:P30"/>
    <mergeCell ref="A12:I12"/>
    <mergeCell ref="A15:B15"/>
    <mergeCell ref="C15:D15"/>
    <mergeCell ref="H15:I15"/>
    <mergeCell ref="A13:B14"/>
    <mergeCell ref="L15:M15"/>
    <mergeCell ref="J13:K14"/>
    <mergeCell ref="J15:K15"/>
    <mergeCell ref="L13:M14"/>
    <mergeCell ref="C13:D14"/>
    <mergeCell ref="H13:I14"/>
    <mergeCell ref="A16:B19"/>
    <mergeCell ref="D22:F22"/>
    <mergeCell ref="F13:G14"/>
    <mergeCell ref="E13:E14"/>
    <mergeCell ref="F15:G15"/>
    <mergeCell ref="F16:G19"/>
    <mergeCell ref="H16:I19"/>
    <mergeCell ref="W15:X15"/>
    <mergeCell ref="P15:R15"/>
    <mergeCell ref="A22:C22"/>
    <mergeCell ref="C16:D19"/>
    <mergeCell ref="E16:E19"/>
    <mergeCell ref="AH25:AI25"/>
    <mergeCell ref="AD16:AF19"/>
    <mergeCell ref="AA16:AC19"/>
    <mergeCell ref="J23:J24"/>
    <mergeCell ref="D23:D24"/>
    <mergeCell ref="A1:AK1"/>
    <mergeCell ref="F6:G6"/>
    <mergeCell ref="J6:K6"/>
    <mergeCell ref="H6:I6"/>
    <mergeCell ref="A7:A10"/>
    <mergeCell ref="B7:B10"/>
    <mergeCell ref="AI7:AK10"/>
    <mergeCell ref="O6:R6"/>
    <mergeCell ref="M6:N6"/>
    <mergeCell ref="AG6:AH6"/>
    <mergeCell ref="Y13:Z14"/>
    <mergeCell ref="Y16:Z19"/>
    <mergeCell ref="AG16:AI19"/>
    <mergeCell ref="L16:M19"/>
    <mergeCell ref="S16:T19"/>
    <mergeCell ref="S15:T15"/>
    <mergeCell ref="N15:O15"/>
    <mergeCell ref="AA15:AC15"/>
    <mergeCell ref="AG13:AI14"/>
    <mergeCell ref="AA13:AC14"/>
    <mergeCell ref="BI3:BO3"/>
    <mergeCell ref="AM3:AS3"/>
    <mergeCell ref="O5:R5"/>
    <mergeCell ref="AD6:AF6"/>
    <mergeCell ref="AI6:AK6"/>
    <mergeCell ref="BQ3:BS3"/>
    <mergeCell ref="L4:R4"/>
    <mergeCell ref="M5:N5"/>
    <mergeCell ref="U6:W6"/>
    <mergeCell ref="AA6:AC6"/>
    <mergeCell ref="X6:Z6"/>
    <mergeCell ref="C7:C10"/>
    <mergeCell ref="D7:E10"/>
    <mergeCell ref="F7:G10"/>
    <mergeCell ref="H7:I10"/>
    <mergeCell ref="AA7:AC10"/>
    <mergeCell ref="L7:L10"/>
    <mergeCell ref="M7:N10"/>
    <mergeCell ref="O7:R10"/>
    <mergeCell ref="S7:T10"/>
    <mergeCell ref="H3:I5"/>
    <mergeCell ref="J3:K5"/>
    <mergeCell ref="AJ12:AK14"/>
    <mergeCell ref="AL9:AL10"/>
    <mergeCell ref="P13:R14"/>
    <mergeCell ref="AU3:AW3"/>
    <mergeCell ref="S6:T6"/>
    <mergeCell ref="U13:V14"/>
    <mergeCell ref="L3:AK3"/>
    <mergeCell ref="AI5:AK5"/>
    <mergeCell ref="A3:A5"/>
    <mergeCell ref="B3:B5"/>
    <mergeCell ref="C3:C5"/>
    <mergeCell ref="D6:E6"/>
    <mergeCell ref="F3:G5"/>
    <mergeCell ref="D3:E5"/>
    <mergeCell ref="J12:Z12"/>
    <mergeCell ref="J16:K19"/>
    <mergeCell ref="W16:X19"/>
    <mergeCell ref="U7:W10"/>
    <mergeCell ref="N13:O14"/>
    <mergeCell ref="W13:X14"/>
    <mergeCell ref="X7:Z10"/>
    <mergeCell ref="Y15:Z15"/>
    <mergeCell ref="J7:K10"/>
    <mergeCell ref="S13:T14"/>
    <mergeCell ref="S5:T5"/>
    <mergeCell ref="U5:W5"/>
    <mergeCell ref="X5:Z5"/>
    <mergeCell ref="AA5:AC5"/>
    <mergeCell ref="AD5:AF5"/>
    <mergeCell ref="AD4:AK4"/>
    <mergeCell ref="AG5:AH5"/>
    <mergeCell ref="S4:AC4"/>
    <mergeCell ref="AZ55:BB56"/>
    <mergeCell ref="BG36:BH36"/>
    <mergeCell ref="BE37:BF38"/>
    <mergeCell ref="AG7:AH10"/>
    <mergeCell ref="AD7:AF10"/>
    <mergeCell ref="AJ21:AK24"/>
    <mergeCell ref="AJ26:AK30"/>
    <mergeCell ref="AH21:AI24"/>
    <mergeCell ref="AT54:AV54"/>
    <mergeCell ref="AJ25:AK25"/>
    <mergeCell ref="AH26:AI30"/>
    <mergeCell ref="AL34:AP34"/>
    <mergeCell ref="AR34:AZ34"/>
    <mergeCell ref="AL36:AN38"/>
    <mergeCell ref="AY36:BF36"/>
    <mergeCell ref="AO39:AP39"/>
    <mergeCell ref="BC37:BD38"/>
    <mergeCell ref="AO37:AP38"/>
    <mergeCell ref="AU39:AV39"/>
    <mergeCell ref="AW39:AX39"/>
    <mergeCell ref="AW42:AX42"/>
    <mergeCell ref="AL55:AM56"/>
    <mergeCell ref="AN55:AP56"/>
    <mergeCell ref="AQ55:AS56"/>
    <mergeCell ref="AT55:AV56"/>
    <mergeCell ref="AR47:AS47"/>
    <mergeCell ref="AL48:AL51"/>
    <mergeCell ref="AL42:AN42"/>
    <mergeCell ref="AO42:AP42"/>
    <mergeCell ref="AL44:AL46"/>
    <mergeCell ref="AW40:AX40"/>
    <mergeCell ref="AW55:AY56"/>
    <mergeCell ref="AU41:AV41"/>
    <mergeCell ref="AT48:AT51"/>
    <mergeCell ref="AU48:AU51"/>
    <mergeCell ref="AV48:AV51"/>
    <mergeCell ref="AW48:AW51"/>
    <mergeCell ref="AW54:AY54"/>
    <mergeCell ref="AS42:AT42"/>
    <mergeCell ref="AU42:AV42"/>
    <mergeCell ref="BA40:BB40"/>
    <mergeCell ref="BC40:BD40"/>
    <mergeCell ref="BC41:BD41"/>
    <mergeCell ref="AO36:AX36"/>
    <mergeCell ref="AZ53:BB54"/>
    <mergeCell ref="BA41:BB41"/>
    <mergeCell ref="AW37:AX38"/>
    <mergeCell ref="AU37:AV38"/>
    <mergeCell ref="AS37:AT38"/>
    <mergeCell ref="AQ37:AR38"/>
    <mergeCell ref="AL26:AL30"/>
    <mergeCell ref="AM26:AM30"/>
    <mergeCell ref="AQ41:AR41"/>
    <mergeCell ref="AL39:AN39"/>
    <mergeCell ref="AL40:AN40"/>
    <mergeCell ref="AL41:AN41"/>
    <mergeCell ref="AQ39:AR39"/>
    <mergeCell ref="AQ40:AR40"/>
    <mergeCell ref="BA42:BB42"/>
    <mergeCell ref="BC42:BD42"/>
    <mergeCell ref="BE42:BF42"/>
    <mergeCell ref="BG37:BH42"/>
    <mergeCell ref="AR44:AS46"/>
    <mergeCell ref="AP44:AQ46"/>
    <mergeCell ref="BE39:BF39"/>
    <mergeCell ref="BE40:BF40"/>
    <mergeCell ref="BE41:BF41"/>
    <mergeCell ref="BA39:BB39"/>
  </mergeCells>
  <printOptions/>
  <pageMargins left="0.3" right="0.010416666666666666" top="0.5" bottom="0.5" header="0.5" footer="0.5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98"/>
  <sheetViews>
    <sheetView view="pageLayout" workbookViewId="0" topLeftCell="A1">
      <selection activeCell="H77" sqref="H77"/>
    </sheetView>
  </sheetViews>
  <sheetFormatPr defaultColWidth="9.140625" defaultRowHeight="12.75"/>
  <cols>
    <col min="1" max="1" width="3.7109375" style="13" customWidth="1"/>
    <col min="2" max="2" width="5.7109375" style="629" customWidth="1"/>
    <col min="3" max="3" width="4.7109375" style="13" customWidth="1"/>
    <col min="4" max="4" width="10.28125" style="12" customWidth="1"/>
    <col min="5" max="5" width="7.57421875" style="12" customWidth="1"/>
    <col min="6" max="6" width="7.28125" style="12" customWidth="1"/>
    <col min="7" max="8" width="7.57421875" style="12" customWidth="1"/>
    <col min="9" max="9" width="7.421875" style="12" customWidth="1"/>
    <col min="10" max="10" width="8.140625" style="12" customWidth="1"/>
    <col min="11" max="11" width="7.57421875" style="12" customWidth="1"/>
    <col min="12" max="12" width="7.00390625" style="12" customWidth="1"/>
    <col min="13" max="13" width="7.28125" style="12" customWidth="1"/>
    <col min="14" max="14" width="7.421875" style="12" customWidth="1"/>
    <col min="15" max="15" width="7.140625" style="12" customWidth="1"/>
    <col min="16" max="16" width="6.28125" style="12" customWidth="1"/>
    <col min="17" max="18" width="6.57421875" style="12" customWidth="1"/>
    <col min="19" max="19" width="7.57421875" style="12" customWidth="1"/>
    <col min="20" max="20" width="7.00390625" style="12" customWidth="1"/>
    <col min="21" max="21" width="9.140625" style="12" customWidth="1"/>
    <col min="22" max="22" width="9.7109375" style="12" customWidth="1"/>
    <col min="23" max="23" width="11.00390625" style="12" customWidth="1"/>
    <col min="24" max="24" width="10.421875" style="12" customWidth="1"/>
    <col min="25" max="25" width="9.8515625" style="12" customWidth="1"/>
    <col min="26" max="26" width="7.7109375" style="607" customWidth="1"/>
    <col min="27" max="27" width="12.421875" style="39" customWidth="1"/>
    <col min="28" max="28" width="8.57421875" style="59" customWidth="1"/>
    <col min="29" max="29" width="10.28125" style="12" hidden="1" customWidth="1"/>
    <col min="30" max="30" width="10.8515625" style="12" hidden="1" customWidth="1"/>
    <col min="31" max="31" width="9.140625" style="39" customWidth="1"/>
    <col min="32" max="32" width="9.140625" style="959" customWidth="1"/>
    <col min="33" max="34" width="9.140625" style="39" customWidth="1"/>
    <col min="35" max="16384" width="9.140625" style="12" customWidth="1"/>
  </cols>
  <sheetData>
    <row r="1" spans="1:34" s="621" customFormat="1" ht="26.25" customHeight="1">
      <c r="A1" s="944"/>
      <c r="B1" s="973"/>
      <c r="C1" s="944"/>
      <c r="D1" s="974"/>
      <c r="E1" s="39"/>
      <c r="F1" s="305"/>
      <c r="G1" s="305"/>
      <c r="H1" s="1886" t="s">
        <v>843</v>
      </c>
      <c r="I1" s="1886"/>
      <c r="J1" s="1886"/>
      <c r="K1" s="1886"/>
      <c r="L1" s="1886"/>
      <c r="M1" s="1886"/>
      <c r="N1" s="305"/>
      <c r="O1" s="305"/>
      <c r="P1" s="305"/>
      <c r="Q1" s="305"/>
      <c r="R1" s="305"/>
      <c r="S1" s="305"/>
      <c r="T1" s="305"/>
      <c r="U1" s="39"/>
      <c r="V1" s="39"/>
      <c r="W1" s="39"/>
      <c r="X1" s="1918" t="s">
        <v>758</v>
      </c>
      <c r="Y1" s="1918"/>
      <c r="Z1" s="1918"/>
      <c r="AA1" s="1918"/>
      <c r="AB1" s="975"/>
      <c r="AC1" s="976"/>
      <c r="AD1" s="809"/>
      <c r="AE1" s="809"/>
      <c r="AF1" s="955"/>
      <c r="AG1" s="809"/>
      <c r="AH1" s="809"/>
    </row>
    <row r="2" spans="1:34" s="621" customFormat="1" ht="20.25" customHeight="1">
      <c r="A2" s="1888" t="s">
        <v>459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  <c r="P2" s="1888"/>
      <c r="Q2" s="1888"/>
      <c r="R2" s="1888"/>
      <c r="S2" s="1888"/>
      <c r="T2" s="1888"/>
      <c r="U2" s="1888"/>
      <c r="V2" s="1888"/>
      <c r="W2" s="1888"/>
      <c r="X2" s="39"/>
      <c r="Y2" s="1867" t="s">
        <v>898</v>
      </c>
      <c r="Z2" s="1867"/>
      <c r="AA2" s="1867"/>
      <c r="AB2" s="971"/>
      <c r="AC2" s="953"/>
      <c r="AD2" s="953"/>
      <c r="AE2" s="809"/>
      <c r="AF2" s="952"/>
      <c r="AG2" s="809"/>
      <c r="AH2" s="809"/>
    </row>
    <row r="3" spans="1:34" s="623" customFormat="1" ht="21.75" customHeight="1">
      <c r="A3" s="1893" t="s">
        <v>451</v>
      </c>
      <c r="B3" s="1896" t="s">
        <v>760</v>
      </c>
      <c r="C3" s="1893" t="s">
        <v>759</v>
      </c>
      <c r="D3" s="1894" t="s">
        <v>460</v>
      </c>
      <c r="E3" s="1889" t="s">
        <v>2</v>
      </c>
      <c r="F3" s="1889"/>
      <c r="G3" s="1889"/>
      <c r="H3" s="1889"/>
      <c r="I3" s="1889"/>
      <c r="J3" s="1889"/>
      <c r="K3" s="1903" t="s">
        <v>8</v>
      </c>
      <c r="L3" s="1903"/>
      <c r="M3" s="1903"/>
      <c r="N3" s="1903"/>
      <c r="O3" s="1903"/>
      <c r="P3" s="1903"/>
      <c r="Q3" s="1903"/>
      <c r="R3" s="977"/>
      <c r="S3" s="1919" t="s">
        <v>917</v>
      </c>
      <c r="T3" s="1919"/>
      <c r="U3" s="972"/>
      <c r="V3" s="972"/>
      <c r="W3" s="972"/>
      <c r="X3" s="1875" t="s">
        <v>918</v>
      </c>
      <c r="Y3" s="1876" t="s">
        <v>919</v>
      </c>
      <c r="Z3" s="1877" t="s">
        <v>631</v>
      </c>
      <c r="AA3" s="1873" t="s">
        <v>920</v>
      </c>
      <c r="AB3" s="1868" t="s">
        <v>760</v>
      </c>
      <c r="AC3" s="1865" t="s">
        <v>913</v>
      </c>
      <c r="AD3" s="1865" t="s">
        <v>915</v>
      </c>
      <c r="AE3" s="1875" t="s">
        <v>914</v>
      </c>
      <c r="AF3" s="1924" t="s">
        <v>916</v>
      </c>
      <c r="AG3" s="1876" t="s">
        <v>927</v>
      </c>
      <c r="AH3" s="1876" t="s">
        <v>928</v>
      </c>
    </row>
    <row r="4" spans="1:34" s="621" customFormat="1" ht="26.25" customHeight="1">
      <c r="A4" s="1893"/>
      <c r="B4" s="1896"/>
      <c r="C4" s="1893"/>
      <c r="D4" s="1894"/>
      <c r="E4" s="1881" t="s">
        <v>1</v>
      </c>
      <c r="F4" s="1881"/>
      <c r="G4" s="1881"/>
      <c r="H4" s="1881" t="s">
        <v>462</v>
      </c>
      <c r="I4" s="1881"/>
      <c r="J4" s="1881"/>
      <c r="K4" s="1887" t="s">
        <v>1</v>
      </c>
      <c r="L4" s="1887"/>
      <c r="M4" s="1887"/>
      <c r="N4" s="1887" t="s">
        <v>462</v>
      </c>
      <c r="O4" s="1887"/>
      <c r="P4" s="1887"/>
      <c r="Q4" s="1879" t="s">
        <v>762</v>
      </c>
      <c r="R4" s="1879" t="s">
        <v>409</v>
      </c>
      <c r="S4" s="1356" t="s">
        <v>464</v>
      </c>
      <c r="T4" s="1356" t="s">
        <v>465</v>
      </c>
      <c r="U4" s="1356" t="s">
        <v>697</v>
      </c>
      <c r="V4" s="1356" t="s">
        <v>896</v>
      </c>
      <c r="W4" s="1356" t="s">
        <v>698</v>
      </c>
      <c r="X4" s="1875"/>
      <c r="Y4" s="1876"/>
      <c r="Z4" s="1877"/>
      <c r="AA4" s="1874"/>
      <c r="AB4" s="1868"/>
      <c r="AC4" s="1866"/>
      <c r="AD4" s="1866"/>
      <c r="AE4" s="1875"/>
      <c r="AF4" s="1924"/>
      <c r="AG4" s="1876"/>
      <c r="AH4" s="1876"/>
    </row>
    <row r="5" spans="1:34" s="621" customFormat="1" ht="34.5" customHeight="1">
      <c r="A5" s="1893"/>
      <c r="B5" s="1896"/>
      <c r="C5" s="1893"/>
      <c r="D5" s="1894"/>
      <c r="E5" s="631" t="s">
        <v>694</v>
      </c>
      <c r="F5" s="631" t="s">
        <v>440</v>
      </c>
      <c r="G5" s="631" t="s">
        <v>695</v>
      </c>
      <c r="H5" s="631" t="s">
        <v>694</v>
      </c>
      <c r="I5" s="631" t="s">
        <v>440</v>
      </c>
      <c r="J5" s="631" t="s">
        <v>695</v>
      </c>
      <c r="K5" s="632" t="s">
        <v>694</v>
      </c>
      <c r="L5" s="632" t="s">
        <v>440</v>
      </c>
      <c r="M5" s="632" t="s">
        <v>695</v>
      </c>
      <c r="N5" s="632" t="s">
        <v>694</v>
      </c>
      <c r="O5" s="632" t="s">
        <v>440</v>
      </c>
      <c r="P5" s="632" t="s">
        <v>695</v>
      </c>
      <c r="Q5" s="1879"/>
      <c r="R5" s="1879"/>
      <c r="S5" s="1356"/>
      <c r="T5" s="1356"/>
      <c r="U5" s="1356"/>
      <c r="V5" s="1356"/>
      <c r="W5" s="1356"/>
      <c r="X5" s="1875"/>
      <c r="Y5" s="1876"/>
      <c r="Z5" s="1877"/>
      <c r="AA5" s="1874"/>
      <c r="AB5" s="1868"/>
      <c r="AC5" s="1866"/>
      <c r="AD5" s="1866"/>
      <c r="AE5" s="1875"/>
      <c r="AF5" s="1924"/>
      <c r="AG5" s="1876"/>
      <c r="AH5" s="1876"/>
    </row>
    <row r="6" spans="1:34" s="621" customFormat="1" ht="15" customHeight="1">
      <c r="A6" s="611">
        <v>1</v>
      </c>
      <c r="B6" s="611">
        <v>2</v>
      </c>
      <c r="C6" s="611">
        <v>3</v>
      </c>
      <c r="D6" s="611">
        <v>4</v>
      </c>
      <c r="E6" s="611">
        <v>5</v>
      </c>
      <c r="F6" s="611">
        <v>6</v>
      </c>
      <c r="G6" s="611">
        <v>7</v>
      </c>
      <c r="H6" s="611">
        <v>8</v>
      </c>
      <c r="I6" s="611">
        <v>9</v>
      </c>
      <c r="J6" s="611">
        <v>10</v>
      </c>
      <c r="K6" s="611">
        <v>11</v>
      </c>
      <c r="L6" s="611">
        <v>12</v>
      </c>
      <c r="M6" s="611">
        <v>13</v>
      </c>
      <c r="N6" s="611">
        <v>14</v>
      </c>
      <c r="O6" s="611">
        <v>15</v>
      </c>
      <c r="P6" s="611">
        <v>16</v>
      </c>
      <c r="Q6" s="611">
        <v>17</v>
      </c>
      <c r="R6" s="611"/>
      <c r="S6" s="611">
        <v>18</v>
      </c>
      <c r="T6" s="616">
        <v>19</v>
      </c>
      <c r="U6" s="613">
        <v>20</v>
      </c>
      <c r="V6" s="613">
        <v>21</v>
      </c>
      <c r="W6" s="613">
        <v>22</v>
      </c>
      <c r="X6" s="617">
        <v>23</v>
      </c>
      <c r="Y6" s="617">
        <v>24</v>
      </c>
      <c r="Z6" s="978">
        <v>25</v>
      </c>
      <c r="AA6" s="618">
        <v>26</v>
      </c>
      <c r="AB6" s="618">
        <v>27</v>
      </c>
      <c r="AC6" s="615">
        <v>28</v>
      </c>
      <c r="AD6" s="615">
        <v>29</v>
      </c>
      <c r="AE6" s="615">
        <v>30</v>
      </c>
      <c r="AF6" s="954">
        <v>31</v>
      </c>
      <c r="AG6" s="1004">
        <v>32</v>
      </c>
      <c r="AH6" s="1004">
        <v>33</v>
      </c>
    </row>
    <row r="7" spans="1:34" s="621" customFormat="1" ht="12.75">
      <c r="A7" s="830">
        <v>1</v>
      </c>
      <c r="B7" s="625">
        <v>1300</v>
      </c>
      <c r="C7" s="830">
        <v>22</v>
      </c>
      <c r="D7" s="476" t="s">
        <v>467</v>
      </c>
      <c r="E7" s="472">
        <v>1500</v>
      </c>
      <c r="F7" s="473">
        <v>0</v>
      </c>
      <c r="G7" s="474"/>
      <c r="H7" s="839">
        <v>38</v>
      </c>
      <c r="I7" s="669">
        <v>0</v>
      </c>
      <c r="J7" s="669"/>
      <c r="K7" s="472">
        <v>1500</v>
      </c>
      <c r="L7" s="473"/>
      <c r="M7" s="474"/>
      <c r="N7" s="642">
        <v>38</v>
      </c>
      <c r="O7" s="642"/>
      <c r="P7" s="643"/>
      <c r="Q7" s="471">
        <v>0</v>
      </c>
      <c r="R7" s="471">
        <f aca="true" t="shared" si="0" ref="R7:R59">SUM(K7:Q7)</f>
        <v>1538</v>
      </c>
      <c r="S7" s="473">
        <f aca="true" t="shared" si="1" ref="S7:S23">E7+F7-K7-L7</f>
        <v>0</v>
      </c>
      <c r="T7" s="672">
        <f aca="true" t="shared" si="2" ref="T7:T47">H7+I7-N7-O7</f>
        <v>0</v>
      </c>
      <c r="U7" s="470">
        <v>36000</v>
      </c>
      <c r="V7" s="470">
        <v>31500</v>
      </c>
      <c r="W7" s="470">
        <f aca="true" t="shared" si="3" ref="W7:W47">U7-V7</f>
        <v>4500</v>
      </c>
      <c r="X7" s="578">
        <f aca="true" t="shared" si="4" ref="X7:X47">V7+K7+L7+M7</f>
        <v>33000</v>
      </c>
      <c r="Y7" s="578">
        <f aca="true" t="shared" si="5" ref="Y7:Y46">U7-X7</f>
        <v>3000</v>
      </c>
      <c r="Z7" s="979">
        <f aca="true" t="shared" si="6" ref="Z7:Z56">IF(Y7=0,"cwi‡kva",IF(Y7&gt;0,""))</f>
      </c>
      <c r="AA7" s="578">
        <f aca="true" t="shared" si="7" ref="AA7:AA47">Y7-S7</f>
        <v>3000</v>
      </c>
      <c r="AB7" s="929">
        <v>1300</v>
      </c>
      <c r="AC7" s="809">
        <v>3693</v>
      </c>
      <c r="AD7" s="809">
        <v>131</v>
      </c>
      <c r="AE7" s="809">
        <v>3743</v>
      </c>
      <c r="AF7" s="955">
        <v>131</v>
      </c>
      <c r="AG7" s="809">
        <f>AE7+N7+O7+P7</f>
        <v>3781</v>
      </c>
      <c r="AH7" s="809">
        <f>AF7+Q7</f>
        <v>131</v>
      </c>
    </row>
    <row r="8" spans="1:34" s="621" customFormat="1" ht="12.75">
      <c r="A8" s="830">
        <v>2</v>
      </c>
      <c r="B8" s="476">
        <v>1311</v>
      </c>
      <c r="C8" s="803">
        <v>20</v>
      </c>
      <c r="D8" s="476" t="s">
        <v>468</v>
      </c>
      <c r="E8" s="472">
        <v>1500</v>
      </c>
      <c r="F8" s="473">
        <v>0</v>
      </c>
      <c r="G8" s="474"/>
      <c r="H8" s="839">
        <v>63</v>
      </c>
      <c r="I8" s="669">
        <v>0</v>
      </c>
      <c r="J8" s="669"/>
      <c r="K8" s="472">
        <v>1500</v>
      </c>
      <c r="L8" s="473"/>
      <c r="M8" s="474"/>
      <c r="N8" s="642">
        <v>63</v>
      </c>
      <c r="O8" s="642"/>
      <c r="P8" s="643"/>
      <c r="Q8" s="471">
        <v>437</v>
      </c>
      <c r="R8" s="471">
        <f t="shared" si="0"/>
        <v>2000</v>
      </c>
      <c r="S8" s="473">
        <f t="shared" si="1"/>
        <v>0</v>
      </c>
      <c r="T8" s="672">
        <f t="shared" si="2"/>
        <v>0</v>
      </c>
      <c r="U8" s="470">
        <v>36000</v>
      </c>
      <c r="V8" s="470">
        <v>28500</v>
      </c>
      <c r="W8" s="470">
        <f t="shared" si="3"/>
        <v>7500</v>
      </c>
      <c r="X8" s="578">
        <f t="shared" si="4"/>
        <v>30000</v>
      </c>
      <c r="Y8" s="578">
        <f t="shared" si="5"/>
        <v>6000</v>
      </c>
      <c r="Z8" s="979">
        <f t="shared" si="6"/>
      </c>
      <c r="AA8" s="578">
        <f t="shared" si="7"/>
        <v>6000</v>
      </c>
      <c r="AB8" s="929">
        <v>1311</v>
      </c>
      <c r="AC8" s="809">
        <v>3491</v>
      </c>
      <c r="AD8" s="809">
        <v>5609</v>
      </c>
      <c r="AE8" s="809">
        <v>3566</v>
      </c>
      <c r="AF8" s="955">
        <v>6034</v>
      </c>
      <c r="AG8" s="809">
        <f>AE8+N8+O8+P8</f>
        <v>3629</v>
      </c>
      <c r="AH8" s="809">
        <f>AF8+Q8</f>
        <v>6471</v>
      </c>
    </row>
    <row r="9" spans="1:34" s="621" customFormat="1" ht="12.75">
      <c r="A9" s="830">
        <v>3</v>
      </c>
      <c r="B9" s="476">
        <v>1312</v>
      </c>
      <c r="C9" s="803">
        <v>20</v>
      </c>
      <c r="D9" s="476" t="s">
        <v>469</v>
      </c>
      <c r="E9" s="472">
        <v>1500</v>
      </c>
      <c r="F9" s="473">
        <v>0</v>
      </c>
      <c r="G9" s="474"/>
      <c r="H9" s="839">
        <v>63</v>
      </c>
      <c r="I9" s="669">
        <v>0</v>
      </c>
      <c r="J9" s="669"/>
      <c r="K9" s="472">
        <v>1500</v>
      </c>
      <c r="L9" s="473"/>
      <c r="M9" s="474"/>
      <c r="N9" s="642">
        <v>63</v>
      </c>
      <c r="O9" s="642"/>
      <c r="P9" s="643"/>
      <c r="Q9" s="471">
        <v>437</v>
      </c>
      <c r="R9" s="471">
        <f t="shared" si="0"/>
        <v>2000</v>
      </c>
      <c r="S9" s="473">
        <f t="shared" si="1"/>
        <v>0</v>
      </c>
      <c r="T9" s="672">
        <f t="shared" si="2"/>
        <v>0</v>
      </c>
      <c r="U9" s="470">
        <v>36000</v>
      </c>
      <c r="V9" s="470">
        <v>28500</v>
      </c>
      <c r="W9" s="470">
        <f t="shared" si="3"/>
        <v>7500</v>
      </c>
      <c r="X9" s="578">
        <f t="shared" si="4"/>
        <v>30000</v>
      </c>
      <c r="Y9" s="578">
        <f t="shared" si="5"/>
        <v>6000</v>
      </c>
      <c r="Z9" s="979">
        <f t="shared" si="6"/>
      </c>
      <c r="AA9" s="578">
        <f t="shared" si="7"/>
        <v>6000</v>
      </c>
      <c r="AB9" s="929">
        <v>1312</v>
      </c>
      <c r="AC9" s="809">
        <v>3491</v>
      </c>
      <c r="AD9" s="809">
        <v>4981</v>
      </c>
      <c r="AE9" s="809">
        <v>3566</v>
      </c>
      <c r="AF9" s="955">
        <v>5406</v>
      </c>
      <c r="AG9" s="809">
        <f aca="true" t="shared" si="8" ref="AG9:AG72">AE9+N9+O9+P9</f>
        <v>3629</v>
      </c>
      <c r="AH9" s="809">
        <f aca="true" t="shared" si="9" ref="AH9:AH72">AF9+Q9</f>
        <v>5843</v>
      </c>
    </row>
    <row r="10" spans="1:34" s="621" customFormat="1" ht="12.75">
      <c r="A10" s="830">
        <v>4</v>
      </c>
      <c r="B10" s="625">
        <v>1313</v>
      </c>
      <c r="C10" s="830">
        <v>20</v>
      </c>
      <c r="D10" s="476" t="s">
        <v>470</v>
      </c>
      <c r="E10" s="472">
        <v>1500</v>
      </c>
      <c r="F10" s="473">
        <v>0</v>
      </c>
      <c r="G10" s="474"/>
      <c r="H10" s="839">
        <v>63</v>
      </c>
      <c r="I10" s="669">
        <v>0</v>
      </c>
      <c r="J10" s="669"/>
      <c r="K10" s="472">
        <v>1500</v>
      </c>
      <c r="L10" s="473"/>
      <c r="M10" s="474"/>
      <c r="N10" s="642">
        <v>63</v>
      </c>
      <c r="O10" s="642"/>
      <c r="P10" s="643"/>
      <c r="Q10" s="471">
        <v>437</v>
      </c>
      <c r="R10" s="471">
        <f t="shared" si="0"/>
        <v>2000</v>
      </c>
      <c r="S10" s="473">
        <f t="shared" si="1"/>
        <v>0</v>
      </c>
      <c r="T10" s="672">
        <f t="shared" si="2"/>
        <v>0</v>
      </c>
      <c r="U10" s="470">
        <v>36000</v>
      </c>
      <c r="V10" s="470">
        <v>28500</v>
      </c>
      <c r="W10" s="470">
        <f t="shared" si="3"/>
        <v>7500</v>
      </c>
      <c r="X10" s="578">
        <f t="shared" si="4"/>
        <v>30000</v>
      </c>
      <c r="Y10" s="578">
        <f t="shared" si="5"/>
        <v>6000</v>
      </c>
      <c r="Z10" s="979">
        <f t="shared" si="6"/>
      </c>
      <c r="AA10" s="578">
        <f t="shared" si="7"/>
        <v>6000</v>
      </c>
      <c r="AB10" s="929">
        <v>1313</v>
      </c>
      <c r="AC10" s="809">
        <v>3491</v>
      </c>
      <c r="AD10" s="809">
        <v>5409</v>
      </c>
      <c r="AE10" s="809">
        <v>3566</v>
      </c>
      <c r="AF10" s="955">
        <v>5834</v>
      </c>
      <c r="AG10" s="809">
        <f t="shared" si="8"/>
        <v>3629</v>
      </c>
      <c r="AH10" s="809">
        <f t="shared" si="9"/>
        <v>6271</v>
      </c>
    </row>
    <row r="11" spans="1:34" s="621" customFormat="1" ht="12.75">
      <c r="A11" s="830">
        <v>5</v>
      </c>
      <c r="B11" s="476">
        <v>1315</v>
      </c>
      <c r="C11" s="803">
        <v>20</v>
      </c>
      <c r="D11" s="476" t="s">
        <v>471</v>
      </c>
      <c r="E11" s="472">
        <v>1500</v>
      </c>
      <c r="F11" s="473">
        <v>0</v>
      </c>
      <c r="G11" s="818"/>
      <c r="H11" s="839">
        <v>63</v>
      </c>
      <c r="I11" s="669">
        <v>0</v>
      </c>
      <c r="J11" s="669"/>
      <c r="K11" s="472">
        <v>1500</v>
      </c>
      <c r="L11" s="473"/>
      <c r="M11" s="474"/>
      <c r="N11" s="642">
        <v>63</v>
      </c>
      <c r="O11" s="642"/>
      <c r="P11" s="643"/>
      <c r="Q11" s="476">
        <v>37</v>
      </c>
      <c r="R11" s="471">
        <f t="shared" si="0"/>
        <v>1600</v>
      </c>
      <c r="S11" s="473">
        <f t="shared" si="1"/>
        <v>0</v>
      </c>
      <c r="T11" s="672">
        <f t="shared" si="2"/>
        <v>0</v>
      </c>
      <c r="U11" s="804">
        <v>36000</v>
      </c>
      <c r="V11" s="804">
        <v>28500</v>
      </c>
      <c r="W11" s="804">
        <f t="shared" si="3"/>
        <v>7500</v>
      </c>
      <c r="X11" s="805">
        <f t="shared" si="4"/>
        <v>30000</v>
      </c>
      <c r="Y11" s="805">
        <f t="shared" si="5"/>
        <v>6000</v>
      </c>
      <c r="Z11" s="980">
        <f t="shared" si="6"/>
      </c>
      <c r="AA11" s="805">
        <f t="shared" si="7"/>
        <v>6000</v>
      </c>
      <c r="AB11" s="930">
        <v>1315</v>
      </c>
      <c r="AC11" s="809">
        <v>3509</v>
      </c>
      <c r="AD11" s="809">
        <v>621</v>
      </c>
      <c r="AE11" s="809">
        <v>3584</v>
      </c>
      <c r="AF11" s="955">
        <v>621</v>
      </c>
      <c r="AG11" s="809">
        <f t="shared" si="8"/>
        <v>3647</v>
      </c>
      <c r="AH11" s="809">
        <f t="shared" si="9"/>
        <v>658</v>
      </c>
    </row>
    <row r="12" spans="1:34" s="621" customFormat="1" ht="12.75">
      <c r="A12" s="830">
        <v>6</v>
      </c>
      <c r="B12" s="625">
        <v>1316</v>
      </c>
      <c r="C12" s="830">
        <v>20</v>
      </c>
      <c r="D12" s="476" t="s">
        <v>472</v>
      </c>
      <c r="E12" s="472">
        <v>1500</v>
      </c>
      <c r="F12" s="473">
        <v>0</v>
      </c>
      <c r="G12" s="474"/>
      <c r="H12" s="839">
        <v>63</v>
      </c>
      <c r="I12" s="669">
        <v>0</v>
      </c>
      <c r="J12" s="669"/>
      <c r="K12" s="472">
        <v>1500</v>
      </c>
      <c r="L12" s="473"/>
      <c r="M12" s="474"/>
      <c r="N12" s="642">
        <v>63</v>
      </c>
      <c r="O12" s="642"/>
      <c r="P12" s="643"/>
      <c r="Q12" s="476">
        <v>7</v>
      </c>
      <c r="R12" s="471">
        <f t="shared" si="0"/>
        <v>1570</v>
      </c>
      <c r="S12" s="473">
        <f t="shared" si="1"/>
        <v>0</v>
      </c>
      <c r="T12" s="672">
        <f t="shared" si="2"/>
        <v>0</v>
      </c>
      <c r="U12" s="470">
        <v>36000</v>
      </c>
      <c r="V12" s="470">
        <v>28500</v>
      </c>
      <c r="W12" s="470">
        <f t="shared" si="3"/>
        <v>7500</v>
      </c>
      <c r="X12" s="578">
        <f t="shared" si="4"/>
        <v>30000</v>
      </c>
      <c r="Y12" s="578">
        <f t="shared" si="5"/>
        <v>6000</v>
      </c>
      <c r="Z12" s="979">
        <f t="shared" si="6"/>
      </c>
      <c r="AA12" s="578">
        <f t="shared" si="7"/>
        <v>6000</v>
      </c>
      <c r="AB12" s="929">
        <v>1316</v>
      </c>
      <c r="AC12" s="809">
        <v>3492</v>
      </c>
      <c r="AD12" s="809">
        <v>459</v>
      </c>
      <c r="AE12" s="809">
        <v>3567</v>
      </c>
      <c r="AF12" s="955">
        <v>469</v>
      </c>
      <c r="AG12" s="809">
        <f t="shared" si="8"/>
        <v>3630</v>
      </c>
      <c r="AH12" s="809">
        <f t="shared" si="9"/>
        <v>476</v>
      </c>
    </row>
    <row r="13" spans="1:34" s="621" customFormat="1" ht="12.75">
      <c r="A13" s="830">
        <v>7</v>
      </c>
      <c r="B13" s="625">
        <v>1318</v>
      </c>
      <c r="C13" s="830">
        <v>20</v>
      </c>
      <c r="D13" s="476" t="s">
        <v>473</v>
      </c>
      <c r="E13" s="472">
        <v>1500</v>
      </c>
      <c r="F13" s="473">
        <v>0</v>
      </c>
      <c r="G13" s="474"/>
      <c r="H13" s="839">
        <v>63</v>
      </c>
      <c r="I13" s="669">
        <v>0</v>
      </c>
      <c r="J13" s="669"/>
      <c r="K13" s="472">
        <v>1500</v>
      </c>
      <c r="L13" s="473"/>
      <c r="M13" s="474"/>
      <c r="N13" s="642">
        <v>63</v>
      </c>
      <c r="O13" s="642"/>
      <c r="P13" s="643"/>
      <c r="Q13" s="470">
        <v>7</v>
      </c>
      <c r="R13" s="471">
        <f t="shared" si="0"/>
        <v>1570</v>
      </c>
      <c r="S13" s="473">
        <f t="shared" si="1"/>
        <v>0</v>
      </c>
      <c r="T13" s="672">
        <f t="shared" si="2"/>
        <v>0</v>
      </c>
      <c r="U13" s="470">
        <v>36000</v>
      </c>
      <c r="V13" s="470">
        <v>28500</v>
      </c>
      <c r="W13" s="470">
        <f t="shared" si="3"/>
        <v>7500</v>
      </c>
      <c r="X13" s="578">
        <f t="shared" si="4"/>
        <v>30000</v>
      </c>
      <c r="Y13" s="578">
        <f t="shared" si="5"/>
        <v>6000</v>
      </c>
      <c r="Z13" s="979">
        <f t="shared" si="6"/>
      </c>
      <c r="AA13" s="578">
        <f t="shared" si="7"/>
        <v>6000</v>
      </c>
      <c r="AB13" s="929">
        <v>1318</v>
      </c>
      <c r="AC13" s="809">
        <v>3492</v>
      </c>
      <c r="AD13" s="809">
        <v>218</v>
      </c>
      <c r="AE13" s="809">
        <v>3567</v>
      </c>
      <c r="AF13" s="955">
        <v>218</v>
      </c>
      <c r="AG13" s="809">
        <f t="shared" si="8"/>
        <v>3630</v>
      </c>
      <c r="AH13" s="809">
        <f t="shared" si="9"/>
        <v>225</v>
      </c>
    </row>
    <row r="14" spans="1:34" s="621" customFormat="1" ht="12.75">
      <c r="A14" s="830">
        <v>8</v>
      </c>
      <c r="B14" s="625">
        <v>1339</v>
      </c>
      <c r="C14" s="830">
        <v>18</v>
      </c>
      <c r="D14" s="476" t="s">
        <v>474</v>
      </c>
      <c r="E14" s="472">
        <v>2000</v>
      </c>
      <c r="F14" s="473">
        <v>0</v>
      </c>
      <c r="G14" s="474"/>
      <c r="H14" s="839">
        <v>117</v>
      </c>
      <c r="I14" s="669">
        <v>0</v>
      </c>
      <c r="J14" s="669"/>
      <c r="K14" s="472">
        <v>2000</v>
      </c>
      <c r="L14" s="473"/>
      <c r="M14" s="474"/>
      <c r="N14" s="642">
        <v>117</v>
      </c>
      <c r="O14" s="642"/>
      <c r="P14" s="643"/>
      <c r="Q14" s="471">
        <v>13</v>
      </c>
      <c r="R14" s="471">
        <f t="shared" si="0"/>
        <v>2130</v>
      </c>
      <c r="S14" s="473">
        <f t="shared" si="1"/>
        <v>0</v>
      </c>
      <c r="T14" s="672">
        <f t="shared" si="2"/>
        <v>0</v>
      </c>
      <c r="U14" s="470">
        <v>48000</v>
      </c>
      <c r="V14" s="470">
        <v>34000</v>
      </c>
      <c r="W14" s="470">
        <f t="shared" si="3"/>
        <v>14000</v>
      </c>
      <c r="X14" s="578">
        <f t="shared" si="4"/>
        <v>36000</v>
      </c>
      <c r="Y14" s="578">
        <f t="shared" si="5"/>
        <v>12000</v>
      </c>
      <c r="Z14" s="979">
        <f t="shared" si="6"/>
      </c>
      <c r="AA14" s="578">
        <f t="shared" si="7"/>
        <v>12000</v>
      </c>
      <c r="AB14" s="929">
        <v>1339</v>
      </c>
      <c r="AC14" s="809">
        <v>4400</v>
      </c>
      <c r="AD14" s="809">
        <v>140</v>
      </c>
      <c r="AE14" s="809">
        <v>4533</v>
      </c>
      <c r="AF14" s="955">
        <v>147</v>
      </c>
      <c r="AG14" s="809">
        <f t="shared" si="8"/>
        <v>4650</v>
      </c>
      <c r="AH14" s="809">
        <f t="shared" si="9"/>
        <v>160</v>
      </c>
    </row>
    <row r="15" spans="1:34" s="621" customFormat="1" ht="12.75">
      <c r="A15" s="830">
        <v>9</v>
      </c>
      <c r="B15" s="625">
        <v>1343</v>
      </c>
      <c r="C15" s="830">
        <v>18</v>
      </c>
      <c r="D15" s="476" t="s">
        <v>475</v>
      </c>
      <c r="E15" s="472">
        <v>1250</v>
      </c>
      <c r="F15" s="473">
        <v>0</v>
      </c>
      <c r="G15" s="474"/>
      <c r="H15" s="839">
        <v>73</v>
      </c>
      <c r="I15" s="669">
        <v>0</v>
      </c>
      <c r="J15" s="669"/>
      <c r="K15" s="472">
        <v>1250</v>
      </c>
      <c r="L15" s="473"/>
      <c r="M15" s="474"/>
      <c r="N15" s="642">
        <v>73</v>
      </c>
      <c r="O15" s="644"/>
      <c r="P15" s="645"/>
      <c r="Q15" s="470">
        <v>7</v>
      </c>
      <c r="R15" s="471">
        <f t="shared" si="0"/>
        <v>1330</v>
      </c>
      <c r="S15" s="473">
        <f t="shared" si="1"/>
        <v>0</v>
      </c>
      <c r="T15" s="672">
        <f t="shared" si="2"/>
        <v>0</v>
      </c>
      <c r="U15" s="470">
        <v>30000</v>
      </c>
      <c r="V15" s="470">
        <v>21250</v>
      </c>
      <c r="W15" s="470">
        <f t="shared" si="3"/>
        <v>8750</v>
      </c>
      <c r="X15" s="578">
        <f t="shared" si="4"/>
        <v>22500</v>
      </c>
      <c r="Y15" s="578">
        <f t="shared" si="5"/>
        <v>7500</v>
      </c>
      <c r="Z15" s="979">
        <f t="shared" si="6"/>
      </c>
      <c r="AA15" s="578">
        <f t="shared" si="7"/>
        <v>7500</v>
      </c>
      <c r="AB15" s="929">
        <v>1343</v>
      </c>
      <c r="AC15" s="809">
        <v>2752</v>
      </c>
      <c r="AD15" s="809">
        <v>193</v>
      </c>
      <c r="AE15" s="809">
        <v>2835</v>
      </c>
      <c r="AF15" s="955">
        <v>200</v>
      </c>
      <c r="AG15" s="809">
        <f t="shared" si="8"/>
        <v>2908</v>
      </c>
      <c r="AH15" s="809">
        <f t="shared" si="9"/>
        <v>207</v>
      </c>
    </row>
    <row r="16" spans="1:34" s="621" customFormat="1" ht="12.75">
      <c r="A16" s="830">
        <v>10</v>
      </c>
      <c r="B16" s="625">
        <v>1344</v>
      </c>
      <c r="C16" s="830">
        <v>14</v>
      </c>
      <c r="D16" s="476" t="s">
        <v>476</v>
      </c>
      <c r="E16" s="472">
        <v>1750</v>
      </c>
      <c r="F16" s="473">
        <v>0</v>
      </c>
      <c r="G16" s="474"/>
      <c r="H16" s="839">
        <v>160</v>
      </c>
      <c r="I16" s="669">
        <v>0</v>
      </c>
      <c r="J16" s="669"/>
      <c r="K16" s="472">
        <v>1750</v>
      </c>
      <c r="L16" s="473"/>
      <c r="M16" s="474"/>
      <c r="N16" s="642">
        <v>160</v>
      </c>
      <c r="O16" s="644"/>
      <c r="P16" s="645"/>
      <c r="Q16" s="470">
        <v>90</v>
      </c>
      <c r="R16" s="471">
        <f t="shared" si="0"/>
        <v>2000</v>
      </c>
      <c r="S16" s="473">
        <f t="shared" si="1"/>
        <v>0</v>
      </c>
      <c r="T16" s="672">
        <f t="shared" si="2"/>
        <v>0</v>
      </c>
      <c r="U16" s="470">
        <v>42000</v>
      </c>
      <c r="V16" s="470">
        <v>22750</v>
      </c>
      <c r="W16" s="470">
        <f t="shared" si="3"/>
        <v>19250</v>
      </c>
      <c r="X16" s="578">
        <f t="shared" si="4"/>
        <v>24500</v>
      </c>
      <c r="Y16" s="578">
        <f t="shared" si="5"/>
        <v>17500</v>
      </c>
      <c r="Z16" s="979">
        <f t="shared" si="6"/>
      </c>
      <c r="AA16" s="578">
        <f t="shared" si="7"/>
        <v>17500</v>
      </c>
      <c r="AB16" s="929">
        <v>1344</v>
      </c>
      <c r="AC16" s="809">
        <v>3238</v>
      </c>
      <c r="AD16" s="809">
        <v>263</v>
      </c>
      <c r="AE16" s="809">
        <v>3413</v>
      </c>
      <c r="AF16" s="955">
        <v>273</v>
      </c>
      <c r="AG16" s="809">
        <f t="shared" si="8"/>
        <v>3573</v>
      </c>
      <c r="AH16" s="809">
        <f t="shared" si="9"/>
        <v>363</v>
      </c>
    </row>
    <row r="17" spans="1:34" s="621" customFormat="1" ht="12.75">
      <c r="A17" s="830">
        <v>11</v>
      </c>
      <c r="B17" s="625">
        <v>1345</v>
      </c>
      <c r="C17" s="830">
        <v>14</v>
      </c>
      <c r="D17" s="476" t="s">
        <v>477</v>
      </c>
      <c r="E17" s="472">
        <v>1750</v>
      </c>
      <c r="F17" s="473">
        <v>0</v>
      </c>
      <c r="G17" s="474"/>
      <c r="H17" s="839">
        <v>160</v>
      </c>
      <c r="I17" s="669">
        <v>0</v>
      </c>
      <c r="J17" s="669"/>
      <c r="K17" s="472">
        <v>1750</v>
      </c>
      <c r="L17" s="473"/>
      <c r="M17" s="474"/>
      <c r="N17" s="642">
        <v>160</v>
      </c>
      <c r="O17" s="644"/>
      <c r="P17" s="645"/>
      <c r="Q17" s="470">
        <v>10</v>
      </c>
      <c r="R17" s="471">
        <f t="shared" si="0"/>
        <v>1920</v>
      </c>
      <c r="S17" s="473">
        <f t="shared" si="1"/>
        <v>0</v>
      </c>
      <c r="T17" s="672">
        <f t="shared" si="2"/>
        <v>0</v>
      </c>
      <c r="U17" s="470">
        <v>42000</v>
      </c>
      <c r="V17" s="470">
        <v>22750</v>
      </c>
      <c r="W17" s="470">
        <f t="shared" si="3"/>
        <v>19250</v>
      </c>
      <c r="X17" s="578">
        <f t="shared" si="4"/>
        <v>24500</v>
      </c>
      <c r="Y17" s="578">
        <f t="shared" si="5"/>
        <v>17500</v>
      </c>
      <c r="Z17" s="979">
        <f t="shared" si="6"/>
      </c>
      <c r="AA17" s="578">
        <f t="shared" si="7"/>
        <v>17500</v>
      </c>
      <c r="AB17" s="929">
        <v>1345</v>
      </c>
      <c r="AC17" s="809">
        <v>3238</v>
      </c>
      <c r="AD17" s="809">
        <v>162</v>
      </c>
      <c r="AE17" s="809">
        <v>3413</v>
      </c>
      <c r="AF17" s="955">
        <v>172</v>
      </c>
      <c r="AG17" s="809">
        <f t="shared" si="8"/>
        <v>3573</v>
      </c>
      <c r="AH17" s="809">
        <f t="shared" si="9"/>
        <v>182</v>
      </c>
    </row>
    <row r="18" spans="1:34" s="621" customFormat="1" ht="12.75">
      <c r="A18" s="830">
        <v>12</v>
      </c>
      <c r="B18" s="625">
        <v>1346</v>
      </c>
      <c r="C18" s="830">
        <v>14</v>
      </c>
      <c r="D18" s="476" t="s">
        <v>478</v>
      </c>
      <c r="E18" s="472">
        <v>1750</v>
      </c>
      <c r="F18" s="473">
        <v>0</v>
      </c>
      <c r="G18" s="474"/>
      <c r="H18" s="839">
        <v>160</v>
      </c>
      <c r="I18" s="669">
        <v>0</v>
      </c>
      <c r="J18" s="669"/>
      <c r="K18" s="472">
        <v>1750</v>
      </c>
      <c r="L18" s="473"/>
      <c r="M18" s="474"/>
      <c r="N18" s="642">
        <v>160</v>
      </c>
      <c r="O18" s="644"/>
      <c r="P18" s="645"/>
      <c r="Q18" s="470">
        <v>40</v>
      </c>
      <c r="R18" s="471">
        <f t="shared" si="0"/>
        <v>1950</v>
      </c>
      <c r="S18" s="473">
        <f t="shared" si="1"/>
        <v>0</v>
      </c>
      <c r="T18" s="672">
        <f t="shared" si="2"/>
        <v>0</v>
      </c>
      <c r="U18" s="470">
        <v>42000</v>
      </c>
      <c r="V18" s="470">
        <v>22750</v>
      </c>
      <c r="W18" s="470">
        <f t="shared" si="3"/>
        <v>19250</v>
      </c>
      <c r="X18" s="578">
        <f t="shared" si="4"/>
        <v>24500</v>
      </c>
      <c r="Y18" s="578">
        <f t="shared" si="5"/>
        <v>17500</v>
      </c>
      <c r="Z18" s="979">
        <f t="shared" si="6"/>
      </c>
      <c r="AA18" s="578">
        <f t="shared" si="7"/>
        <v>17500</v>
      </c>
      <c r="AB18" s="929">
        <v>1346</v>
      </c>
      <c r="AC18" s="809">
        <v>3238</v>
      </c>
      <c r="AD18" s="809">
        <v>562</v>
      </c>
      <c r="AE18" s="809">
        <v>3413</v>
      </c>
      <c r="AF18" s="955">
        <v>612</v>
      </c>
      <c r="AG18" s="809">
        <f t="shared" si="8"/>
        <v>3573</v>
      </c>
      <c r="AH18" s="809">
        <f t="shared" si="9"/>
        <v>652</v>
      </c>
    </row>
    <row r="19" spans="1:34" s="621" customFormat="1" ht="12.75">
      <c r="A19" s="830">
        <v>13</v>
      </c>
      <c r="B19" s="625">
        <v>1349</v>
      </c>
      <c r="C19" s="830">
        <v>14</v>
      </c>
      <c r="D19" s="476" t="s">
        <v>480</v>
      </c>
      <c r="E19" s="472">
        <v>1500</v>
      </c>
      <c r="F19" s="473">
        <v>0</v>
      </c>
      <c r="G19" s="474"/>
      <c r="H19" s="839">
        <v>138</v>
      </c>
      <c r="I19" s="669">
        <v>0</v>
      </c>
      <c r="J19" s="669"/>
      <c r="K19" s="472">
        <v>1500</v>
      </c>
      <c r="L19" s="473"/>
      <c r="M19" s="474"/>
      <c r="N19" s="642">
        <v>138</v>
      </c>
      <c r="O19" s="644"/>
      <c r="P19" s="645"/>
      <c r="Q19" s="470">
        <v>12</v>
      </c>
      <c r="R19" s="471">
        <f>SUM(K19:Q19)</f>
        <v>1650</v>
      </c>
      <c r="S19" s="473">
        <f>E19+F19-K19-L19</f>
        <v>0</v>
      </c>
      <c r="T19" s="672">
        <f>H19+I19-N19-O19</f>
        <v>0</v>
      </c>
      <c r="U19" s="470">
        <v>36000</v>
      </c>
      <c r="V19" s="470">
        <v>19500</v>
      </c>
      <c r="W19" s="470">
        <f>U19-V19</f>
        <v>16500</v>
      </c>
      <c r="X19" s="578">
        <f>V19+K19+L19+M19</f>
        <v>21000</v>
      </c>
      <c r="Y19" s="578">
        <f>U19-X19</f>
        <v>15000</v>
      </c>
      <c r="Z19" s="979">
        <f>IF(Y19=0,"cwi‡kva",IF(Y19&gt;0,""))</f>
      </c>
      <c r="AA19" s="578">
        <f>Y19-S19</f>
        <v>15000</v>
      </c>
      <c r="AB19" s="929">
        <v>1349</v>
      </c>
      <c r="AC19" s="809">
        <v>2341</v>
      </c>
      <c r="AD19" s="809">
        <v>119</v>
      </c>
      <c r="AE19" s="809">
        <v>2491</v>
      </c>
      <c r="AF19" s="955">
        <v>119</v>
      </c>
      <c r="AG19" s="809">
        <f>AE19+N19+O19+P19</f>
        <v>2629</v>
      </c>
      <c r="AH19" s="809">
        <f>AF19+Q19</f>
        <v>131</v>
      </c>
    </row>
    <row r="20" spans="1:34" s="621" customFormat="1" ht="12.75">
      <c r="A20" s="830">
        <v>14</v>
      </c>
      <c r="B20" s="625">
        <v>1350</v>
      </c>
      <c r="C20" s="830">
        <v>14</v>
      </c>
      <c r="D20" s="476" t="s">
        <v>481</v>
      </c>
      <c r="E20" s="472">
        <v>1750</v>
      </c>
      <c r="F20" s="473">
        <v>0</v>
      </c>
      <c r="G20" s="474"/>
      <c r="H20" s="839">
        <v>160</v>
      </c>
      <c r="I20" s="669">
        <v>0</v>
      </c>
      <c r="J20" s="669"/>
      <c r="K20" s="472">
        <v>1750</v>
      </c>
      <c r="L20" s="473"/>
      <c r="M20" s="474"/>
      <c r="N20" s="642">
        <v>160</v>
      </c>
      <c r="O20" s="644"/>
      <c r="P20" s="645"/>
      <c r="Q20" s="470">
        <v>10</v>
      </c>
      <c r="R20" s="471">
        <f>SUM(K20:Q20)</f>
        <v>1920</v>
      </c>
      <c r="S20" s="473">
        <f>E20+F20-K20-L20</f>
        <v>0</v>
      </c>
      <c r="T20" s="672">
        <f>H20+I20-N20-O20</f>
        <v>0</v>
      </c>
      <c r="U20" s="470">
        <v>42000</v>
      </c>
      <c r="V20" s="470">
        <v>22750</v>
      </c>
      <c r="W20" s="470">
        <f>U20-V20</f>
        <v>19250</v>
      </c>
      <c r="X20" s="578">
        <f>V20+K20+L20+M20</f>
        <v>24500</v>
      </c>
      <c r="Y20" s="578">
        <f>U20-X20</f>
        <v>17500</v>
      </c>
      <c r="Z20" s="979">
        <f>IF(Y20=0,"cwi‡kva",IF(Y20&gt;0,""))</f>
      </c>
      <c r="AA20" s="578">
        <f>Y20-S20</f>
        <v>17500</v>
      </c>
      <c r="AB20" s="929">
        <v>1350</v>
      </c>
      <c r="AC20" s="809">
        <v>3238</v>
      </c>
      <c r="AD20" s="809">
        <v>162</v>
      </c>
      <c r="AE20" s="809">
        <v>3413</v>
      </c>
      <c r="AF20" s="955">
        <v>187</v>
      </c>
      <c r="AG20" s="809">
        <f>AE20+N20+O20+P20</f>
        <v>3573</v>
      </c>
      <c r="AH20" s="809">
        <f>AF20+Q20</f>
        <v>197</v>
      </c>
    </row>
    <row r="21" spans="1:34" s="621" customFormat="1" ht="12.75">
      <c r="A21" s="922">
        <v>15</v>
      </c>
      <c r="B21" s="920">
        <v>1352</v>
      </c>
      <c r="C21" s="922">
        <v>14</v>
      </c>
      <c r="D21" s="920" t="s">
        <v>479</v>
      </c>
      <c r="E21" s="920">
        <v>1250</v>
      </c>
      <c r="F21" s="473">
        <v>0</v>
      </c>
      <c r="G21" s="474"/>
      <c r="H21" s="839">
        <v>104</v>
      </c>
      <c r="I21" s="921">
        <v>0</v>
      </c>
      <c r="J21" s="669"/>
      <c r="K21" s="472">
        <v>1250</v>
      </c>
      <c r="L21" s="473"/>
      <c r="M21" s="474"/>
      <c r="N21" s="642">
        <v>104</v>
      </c>
      <c r="O21" s="644"/>
      <c r="P21" s="645"/>
      <c r="Q21" s="470">
        <v>46</v>
      </c>
      <c r="R21" s="471">
        <f t="shared" si="0"/>
        <v>1400</v>
      </c>
      <c r="S21" s="473">
        <f t="shared" si="1"/>
        <v>0</v>
      </c>
      <c r="T21" s="672">
        <f t="shared" si="2"/>
        <v>0</v>
      </c>
      <c r="U21" s="470">
        <v>30000</v>
      </c>
      <c r="V21" s="470">
        <v>17500</v>
      </c>
      <c r="W21" s="470">
        <f t="shared" si="3"/>
        <v>12500</v>
      </c>
      <c r="X21" s="578">
        <f t="shared" si="4"/>
        <v>18750</v>
      </c>
      <c r="Y21" s="578">
        <f t="shared" si="5"/>
        <v>11250</v>
      </c>
      <c r="Z21" s="979">
        <f t="shared" si="6"/>
      </c>
      <c r="AA21" s="578">
        <f t="shared" si="7"/>
        <v>11250</v>
      </c>
      <c r="AB21" s="929">
        <v>1352</v>
      </c>
      <c r="AC21" s="809">
        <v>2750</v>
      </c>
      <c r="AD21" s="809">
        <v>113</v>
      </c>
      <c r="AE21" s="809">
        <v>3000</v>
      </c>
      <c r="AF21" s="955">
        <v>123</v>
      </c>
      <c r="AG21" s="809">
        <f t="shared" si="8"/>
        <v>3104</v>
      </c>
      <c r="AH21" s="809">
        <f t="shared" si="9"/>
        <v>169</v>
      </c>
    </row>
    <row r="22" spans="1:34" s="621" customFormat="1" ht="12.75">
      <c r="A22" s="830">
        <v>16</v>
      </c>
      <c r="B22" s="625">
        <v>1353</v>
      </c>
      <c r="C22" s="830">
        <v>14</v>
      </c>
      <c r="D22" s="476" t="s">
        <v>478</v>
      </c>
      <c r="E22" s="472">
        <v>1750</v>
      </c>
      <c r="F22" s="473">
        <v>0</v>
      </c>
      <c r="G22" s="474"/>
      <c r="H22" s="839">
        <v>160</v>
      </c>
      <c r="I22" s="669">
        <v>0</v>
      </c>
      <c r="J22" s="669"/>
      <c r="K22" s="472">
        <v>1750</v>
      </c>
      <c r="L22" s="473"/>
      <c r="M22" s="474"/>
      <c r="N22" s="642">
        <v>160</v>
      </c>
      <c r="O22" s="644"/>
      <c r="P22" s="645"/>
      <c r="Q22" s="470">
        <v>90</v>
      </c>
      <c r="R22" s="471">
        <f t="shared" si="0"/>
        <v>2000</v>
      </c>
      <c r="S22" s="473">
        <f t="shared" si="1"/>
        <v>0</v>
      </c>
      <c r="T22" s="672">
        <f t="shared" si="2"/>
        <v>0</v>
      </c>
      <c r="U22" s="470">
        <v>42000</v>
      </c>
      <c r="V22" s="470">
        <v>22750</v>
      </c>
      <c r="W22" s="470">
        <f t="shared" si="3"/>
        <v>19250</v>
      </c>
      <c r="X22" s="578">
        <f t="shared" si="4"/>
        <v>24500</v>
      </c>
      <c r="Y22" s="578">
        <f t="shared" si="5"/>
        <v>17500</v>
      </c>
      <c r="Z22" s="979">
        <f t="shared" si="6"/>
      </c>
      <c r="AA22" s="578">
        <f t="shared" si="7"/>
        <v>17500</v>
      </c>
      <c r="AB22" s="929">
        <v>1353</v>
      </c>
      <c r="AC22" s="809">
        <v>3238</v>
      </c>
      <c r="AD22" s="809">
        <v>192</v>
      </c>
      <c r="AE22" s="809">
        <v>3413</v>
      </c>
      <c r="AF22" s="955">
        <v>267</v>
      </c>
      <c r="AG22" s="809">
        <f t="shared" si="8"/>
        <v>3573</v>
      </c>
      <c r="AH22" s="809">
        <f t="shared" si="9"/>
        <v>357</v>
      </c>
    </row>
    <row r="23" spans="1:34" s="621" customFormat="1" ht="12.75">
      <c r="A23" s="830">
        <v>17</v>
      </c>
      <c r="B23" s="625">
        <v>1382</v>
      </c>
      <c r="C23" s="830">
        <v>12</v>
      </c>
      <c r="D23" s="476" t="s">
        <v>482</v>
      </c>
      <c r="E23" s="472">
        <v>1250</v>
      </c>
      <c r="F23" s="473">
        <v>0</v>
      </c>
      <c r="G23" s="474"/>
      <c r="H23" s="839">
        <v>135</v>
      </c>
      <c r="I23" s="669">
        <v>0</v>
      </c>
      <c r="J23" s="669"/>
      <c r="K23" s="472">
        <v>1250</v>
      </c>
      <c r="L23" s="473"/>
      <c r="M23" s="474"/>
      <c r="N23" s="642">
        <v>135</v>
      </c>
      <c r="O23" s="644"/>
      <c r="P23" s="645"/>
      <c r="Q23" s="470">
        <v>15</v>
      </c>
      <c r="R23" s="471">
        <f t="shared" si="0"/>
        <v>1400</v>
      </c>
      <c r="S23" s="473">
        <f t="shared" si="1"/>
        <v>0</v>
      </c>
      <c r="T23" s="672">
        <f t="shared" si="2"/>
        <v>0</v>
      </c>
      <c r="U23" s="470">
        <v>30000</v>
      </c>
      <c r="V23" s="470">
        <v>13750</v>
      </c>
      <c r="W23" s="470">
        <f t="shared" si="3"/>
        <v>16250</v>
      </c>
      <c r="X23" s="578">
        <f t="shared" si="4"/>
        <v>15000</v>
      </c>
      <c r="Y23" s="578">
        <f t="shared" si="5"/>
        <v>15000</v>
      </c>
      <c r="Z23" s="979">
        <f t="shared" si="6"/>
      </c>
      <c r="AA23" s="578">
        <f t="shared" si="7"/>
        <v>15000</v>
      </c>
      <c r="AB23" s="929">
        <v>1382</v>
      </c>
      <c r="AC23" s="809">
        <v>1886</v>
      </c>
      <c r="AD23" s="809">
        <v>142</v>
      </c>
      <c r="AE23" s="809">
        <v>2198</v>
      </c>
      <c r="AF23" s="955">
        <v>150</v>
      </c>
      <c r="AG23" s="809">
        <f t="shared" si="8"/>
        <v>2333</v>
      </c>
      <c r="AH23" s="809">
        <f t="shared" si="9"/>
        <v>165</v>
      </c>
    </row>
    <row r="24" spans="1:34" s="621" customFormat="1" ht="12.75">
      <c r="A24" s="830">
        <v>18</v>
      </c>
      <c r="B24" s="625">
        <v>1383</v>
      </c>
      <c r="C24" s="830">
        <v>12</v>
      </c>
      <c r="D24" s="476" t="s">
        <v>298</v>
      </c>
      <c r="E24" s="472">
        <v>1500</v>
      </c>
      <c r="F24" s="473">
        <v>0</v>
      </c>
      <c r="G24" s="474"/>
      <c r="H24" s="839">
        <v>163</v>
      </c>
      <c r="I24" s="669">
        <v>0</v>
      </c>
      <c r="J24" s="669"/>
      <c r="K24" s="472">
        <v>1500</v>
      </c>
      <c r="L24" s="473"/>
      <c r="M24" s="474"/>
      <c r="N24" s="642">
        <v>163</v>
      </c>
      <c r="O24" s="644"/>
      <c r="P24" s="645"/>
      <c r="Q24" s="470">
        <v>7</v>
      </c>
      <c r="R24" s="471">
        <f t="shared" si="0"/>
        <v>1670</v>
      </c>
      <c r="S24" s="473">
        <f>E24+F24-K24-L24</f>
        <v>0</v>
      </c>
      <c r="T24" s="672">
        <f t="shared" si="2"/>
        <v>0</v>
      </c>
      <c r="U24" s="470">
        <v>36000</v>
      </c>
      <c r="V24" s="470">
        <v>16500</v>
      </c>
      <c r="W24" s="470">
        <f t="shared" si="3"/>
        <v>19500</v>
      </c>
      <c r="X24" s="578">
        <f t="shared" si="4"/>
        <v>18000</v>
      </c>
      <c r="Y24" s="578">
        <f t="shared" si="5"/>
        <v>18000</v>
      </c>
      <c r="Z24" s="979">
        <f t="shared" si="6"/>
      </c>
      <c r="AA24" s="578">
        <f t="shared" si="7"/>
        <v>18000</v>
      </c>
      <c r="AB24" s="929">
        <v>1383</v>
      </c>
      <c r="AC24" s="809">
        <v>2453</v>
      </c>
      <c r="AD24" s="809">
        <v>116</v>
      </c>
      <c r="AE24" s="809">
        <v>2628</v>
      </c>
      <c r="AF24" s="955">
        <v>141</v>
      </c>
      <c r="AG24" s="809">
        <f t="shared" si="8"/>
        <v>2791</v>
      </c>
      <c r="AH24" s="809">
        <f t="shared" si="9"/>
        <v>148</v>
      </c>
    </row>
    <row r="25" spans="1:34" s="621" customFormat="1" ht="12.75">
      <c r="A25" s="830">
        <v>19</v>
      </c>
      <c r="B25" s="625">
        <v>1384</v>
      </c>
      <c r="C25" s="830">
        <v>12</v>
      </c>
      <c r="D25" s="476" t="s">
        <v>483</v>
      </c>
      <c r="E25" s="472">
        <v>1500</v>
      </c>
      <c r="F25" s="473">
        <v>0</v>
      </c>
      <c r="G25" s="474"/>
      <c r="H25" s="839">
        <v>163</v>
      </c>
      <c r="I25" s="669">
        <v>0</v>
      </c>
      <c r="J25" s="669"/>
      <c r="K25" s="472">
        <v>1500</v>
      </c>
      <c r="L25" s="473"/>
      <c r="M25" s="474"/>
      <c r="N25" s="642">
        <v>163</v>
      </c>
      <c r="O25" s="644"/>
      <c r="P25" s="645"/>
      <c r="Q25" s="470">
        <v>38</v>
      </c>
      <c r="R25" s="471">
        <f t="shared" si="0"/>
        <v>1701</v>
      </c>
      <c r="S25" s="473">
        <f>E25+F25-K25-L25</f>
        <v>0</v>
      </c>
      <c r="T25" s="672">
        <f t="shared" si="2"/>
        <v>0</v>
      </c>
      <c r="U25" s="470">
        <v>36000</v>
      </c>
      <c r="V25" s="470">
        <v>16500</v>
      </c>
      <c r="W25" s="470">
        <f t="shared" si="3"/>
        <v>19500</v>
      </c>
      <c r="X25" s="578">
        <f t="shared" si="4"/>
        <v>18000</v>
      </c>
      <c r="Y25" s="578">
        <f t="shared" si="5"/>
        <v>18000</v>
      </c>
      <c r="Z25" s="979">
        <f t="shared" si="6"/>
      </c>
      <c r="AA25" s="578">
        <f t="shared" si="7"/>
        <v>18000</v>
      </c>
      <c r="AB25" s="929">
        <v>1384</v>
      </c>
      <c r="AC25" s="809">
        <v>2440</v>
      </c>
      <c r="AD25" s="809">
        <v>115</v>
      </c>
      <c r="AE25" s="809">
        <v>2615</v>
      </c>
      <c r="AF25" s="955">
        <v>140</v>
      </c>
      <c r="AG25" s="809">
        <f t="shared" si="8"/>
        <v>2778</v>
      </c>
      <c r="AH25" s="809">
        <f t="shared" si="9"/>
        <v>178</v>
      </c>
    </row>
    <row r="26" spans="1:34" s="621" customFormat="1" ht="12.75">
      <c r="A26" s="830">
        <v>20</v>
      </c>
      <c r="B26" s="625">
        <v>1385</v>
      </c>
      <c r="C26" s="830">
        <v>12</v>
      </c>
      <c r="D26" s="476" t="s">
        <v>484</v>
      </c>
      <c r="E26" s="472">
        <v>1500</v>
      </c>
      <c r="F26" s="473">
        <v>0</v>
      </c>
      <c r="G26" s="474"/>
      <c r="H26" s="839">
        <v>163</v>
      </c>
      <c r="I26" s="669">
        <v>0</v>
      </c>
      <c r="J26" s="669"/>
      <c r="K26" s="472">
        <v>1500</v>
      </c>
      <c r="L26" s="473"/>
      <c r="M26" s="474"/>
      <c r="N26" s="642">
        <v>163</v>
      </c>
      <c r="O26" s="644"/>
      <c r="P26" s="645"/>
      <c r="Q26" s="470">
        <v>7</v>
      </c>
      <c r="R26" s="471">
        <f t="shared" si="0"/>
        <v>1670</v>
      </c>
      <c r="S26" s="473">
        <f>E26+F26-K26-L26</f>
        <v>0</v>
      </c>
      <c r="T26" s="672">
        <f t="shared" si="2"/>
        <v>0</v>
      </c>
      <c r="U26" s="470">
        <v>36000</v>
      </c>
      <c r="V26" s="470">
        <v>16500</v>
      </c>
      <c r="W26" s="470">
        <f t="shared" si="3"/>
        <v>19500</v>
      </c>
      <c r="X26" s="578">
        <f t="shared" si="4"/>
        <v>18000</v>
      </c>
      <c r="Y26" s="578">
        <f t="shared" si="5"/>
        <v>18000</v>
      </c>
      <c r="Z26" s="979">
        <f t="shared" si="6"/>
      </c>
      <c r="AA26" s="578">
        <f t="shared" si="7"/>
        <v>18000</v>
      </c>
      <c r="AB26" s="929">
        <v>1385</v>
      </c>
      <c r="AC26" s="809">
        <v>2440</v>
      </c>
      <c r="AD26" s="809">
        <v>95</v>
      </c>
      <c r="AE26" s="809">
        <v>2615</v>
      </c>
      <c r="AF26" s="955">
        <v>120</v>
      </c>
      <c r="AG26" s="809">
        <f t="shared" si="8"/>
        <v>2778</v>
      </c>
      <c r="AH26" s="809">
        <f t="shared" si="9"/>
        <v>127</v>
      </c>
    </row>
    <row r="27" spans="1:34" s="621" customFormat="1" ht="12.75">
      <c r="A27" s="830">
        <v>21</v>
      </c>
      <c r="B27" s="625">
        <v>1386</v>
      </c>
      <c r="C27" s="830">
        <v>10</v>
      </c>
      <c r="D27" s="476" t="s">
        <v>485</v>
      </c>
      <c r="E27" s="472">
        <v>1500</v>
      </c>
      <c r="F27" s="473">
        <v>0</v>
      </c>
      <c r="G27" s="474"/>
      <c r="H27" s="839">
        <v>188</v>
      </c>
      <c r="I27" s="669">
        <v>0</v>
      </c>
      <c r="J27" s="669"/>
      <c r="K27" s="472">
        <v>1500</v>
      </c>
      <c r="L27" s="473"/>
      <c r="M27" s="474"/>
      <c r="N27" s="642">
        <v>188</v>
      </c>
      <c r="O27" s="642"/>
      <c r="P27" s="645"/>
      <c r="Q27" s="470">
        <v>12</v>
      </c>
      <c r="R27" s="471">
        <f t="shared" si="0"/>
        <v>1700</v>
      </c>
      <c r="S27" s="473">
        <f>E27+F27-K27-L27</f>
        <v>0</v>
      </c>
      <c r="T27" s="672">
        <f t="shared" si="2"/>
        <v>0</v>
      </c>
      <c r="U27" s="470">
        <v>36000</v>
      </c>
      <c r="V27" s="470">
        <v>13500</v>
      </c>
      <c r="W27" s="470">
        <f t="shared" si="3"/>
        <v>22500</v>
      </c>
      <c r="X27" s="578">
        <f t="shared" si="4"/>
        <v>15000</v>
      </c>
      <c r="Y27" s="578">
        <f t="shared" si="5"/>
        <v>21000</v>
      </c>
      <c r="Z27" s="979">
        <f t="shared" si="6"/>
      </c>
      <c r="AA27" s="578">
        <f t="shared" si="7"/>
        <v>21000</v>
      </c>
      <c r="AB27" s="929">
        <v>1386</v>
      </c>
      <c r="AC27" s="809">
        <v>2052</v>
      </c>
      <c r="AD27" s="809">
        <v>88</v>
      </c>
      <c r="AE27" s="809">
        <v>2252</v>
      </c>
      <c r="AF27" s="955">
        <v>98</v>
      </c>
      <c r="AG27" s="809">
        <f t="shared" si="8"/>
        <v>2440</v>
      </c>
      <c r="AH27" s="809">
        <f t="shared" si="9"/>
        <v>110</v>
      </c>
    </row>
    <row r="28" spans="1:34" s="621" customFormat="1" ht="12.75">
      <c r="A28" s="830">
        <v>22</v>
      </c>
      <c r="B28" s="625">
        <v>1407</v>
      </c>
      <c r="C28" s="830">
        <v>7</v>
      </c>
      <c r="D28" s="476" t="s">
        <v>486</v>
      </c>
      <c r="E28" s="472">
        <v>1750</v>
      </c>
      <c r="F28" s="473"/>
      <c r="G28" s="474"/>
      <c r="H28" s="839">
        <v>263</v>
      </c>
      <c r="I28" s="669">
        <v>0</v>
      </c>
      <c r="J28" s="669"/>
      <c r="K28" s="472">
        <v>1750</v>
      </c>
      <c r="L28" s="473"/>
      <c r="M28" s="474"/>
      <c r="N28" s="642">
        <v>263</v>
      </c>
      <c r="O28" s="642"/>
      <c r="P28" s="645"/>
      <c r="Q28" s="470">
        <v>487</v>
      </c>
      <c r="R28" s="471">
        <f t="shared" si="0"/>
        <v>2500</v>
      </c>
      <c r="S28" s="473">
        <f>E28+F28-K28-L28</f>
        <v>0</v>
      </c>
      <c r="T28" s="672">
        <f t="shared" si="2"/>
        <v>0</v>
      </c>
      <c r="U28" s="470">
        <v>42000</v>
      </c>
      <c r="V28" s="470">
        <v>10500</v>
      </c>
      <c r="W28" s="470">
        <f t="shared" si="3"/>
        <v>31500</v>
      </c>
      <c r="X28" s="578">
        <f t="shared" si="4"/>
        <v>12250</v>
      </c>
      <c r="Y28" s="578">
        <f t="shared" si="5"/>
        <v>29750</v>
      </c>
      <c r="Z28" s="979">
        <f t="shared" si="6"/>
      </c>
      <c r="AA28" s="578">
        <f t="shared" si="7"/>
        <v>29750</v>
      </c>
      <c r="AB28" s="929">
        <v>1407</v>
      </c>
      <c r="AC28" s="809">
        <v>1604</v>
      </c>
      <c r="AD28" s="809">
        <v>926</v>
      </c>
      <c r="AE28" s="809">
        <v>1881</v>
      </c>
      <c r="AF28" s="955">
        <v>1399</v>
      </c>
      <c r="AG28" s="809">
        <f t="shared" si="8"/>
        <v>2144</v>
      </c>
      <c r="AH28" s="809">
        <f t="shared" si="9"/>
        <v>1886</v>
      </c>
    </row>
    <row r="29" spans="1:34" s="621" customFormat="1" ht="12.75">
      <c r="A29" s="830">
        <v>23</v>
      </c>
      <c r="B29" s="625">
        <v>1423</v>
      </c>
      <c r="C29" s="830">
        <v>2</v>
      </c>
      <c r="D29" s="476" t="s">
        <v>720</v>
      </c>
      <c r="E29" s="472">
        <f>U29/24</f>
        <v>2000</v>
      </c>
      <c r="F29" s="473"/>
      <c r="G29" s="475"/>
      <c r="H29" s="839">
        <v>383</v>
      </c>
      <c r="I29" s="669"/>
      <c r="J29" s="669"/>
      <c r="K29" s="476">
        <v>2000</v>
      </c>
      <c r="L29" s="473"/>
      <c r="M29" s="475"/>
      <c r="N29" s="642">
        <v>383</v>
      </c>
      <c r="O29" s="642"/>
      <c r="P29" s="645"/>
      <c r="Q29" s="470">
        <v>17</v>
      </c>
      <c r="R29" s="471">
        <f t="shared" si="0"/>
        <v>2400</v>
      </c>
      <c r="S29" s="473">
        <f aca="true" t="shared" si="10" ref="S29:S47">E29+F29-K29-L29</f>
        <v>0</v>
      </c>
      <c r="T29" s="672">
        <f t="shared" si="2"/>
        <v>0</v>
      </c>
      <c r="U29" s="804">
        <v>48000</v>
      </c>
      <c r="V29" s="39">
        <v>2000</v>
      </c>
      <c r="W29" s="470">
        <f t="shared" si="3"/>
        <v>46000</v>
      </c>
      <c r="X29" s="578">
        <f t="shared" si="4"/>
        <v>4000</v>
      </c>
      <c r="Y29" s="578">
        <f t="shared" si="5"/>
        <v>44000</v>
      </c>
      <c r="Z29" s="979">
        <f t="shared" si="6"/>
      </c>
      <c r="AA29" s="578">
        <f t="shared" si="7"/>
        <v>44000</v>
      </c>
      <c r="AB29" s="929">
        <v>1423</v>
      </c>
      <c r="AC29" s="809"/>
      <c r="AD29" s="809"/>
      <c r="AE29" s="809">
        <v>400</v>
      </c>
      <c r="AF29" s="955">
        <v>10</v>
      </c>
      <c r="AG29" s="809">
        <f t="shared" si="8"/>
        <v>783</v>
      </c>
      <c r="AH29" s="809">
        <f t="shared" si="9"/>
        <v>27</v>
      </c>
    </row>
    <row r="30" spans="1:34" s="621" customFormat="1" ht="14.25">
      <c r="A30" s="830">
        <v>24</v>
      </c>
      <c r="B30" s="625">
        <v>1424</v>
      </c>
      <c r="C30" s="830">
        <v>2</v>
      </c>
      <c r="D30" s="318" t="s">
        <v>721</v>
      </c>
      <c r="E30" s="472">
        <f aca="true" t="shared" si="11" ref="E30:E46">U30/24</f>
        <v>2000</v>
      </c>
      <c r="F30" s="307"/>
      <c r="G30" s="355"/>
      <c r="H30" s="839">
        <v>383</v>
      </c>
      <c r="I30" s="663"/>
      <c r="J30" s="663"/>
      <c r="K30" s="476">
        <v>2000</v>
      </c>
      <c r="L30" s="307"/>
      <c r="M30" s="355"/>
      <c r="N30" s="642">
        <v>383</v>
      </c>
      <c r="O30" s="646"/>
      <c r="P30" s="647"/>
      <c r="Q30" s="310">
        <v>117</v>
      </c>
      <c r="R30" s="471">
        <f t="shared" si="0"/>
        <v>2500</v>
      </c>
      <c r="S30" s="473">
        <f t="shared" si="10"/>
        <v>0</v>
      </c>
      <c r="T30" s="672">
        <f t="shared" si="2"/>
        <v>0</v>
      </c>
      <c r="U30" s="804">
        <v>48000</v>
      </c>
      <c r="V30" s="39">
        <v>2000</v>
      </c>
      <c r="W30" s="470">
        <f t="shared" si="3"/>
        <v>46000</v>
      </c>
      <c r="X30" s="578">
        <f t="shared" si="4"/>
        <v>4000</v>
      </c>
      <c r="Y30" s="578">
        <f t="shared" si="5"/>
        <v>44000</v>
      </c>
      <c r="Z30" s="979">
        <f t="shared" si="6"/>
      </c>
      <c r="AA30" s="578">
        <f t="shared" si="7"/>
        <v>44000</v>
      </c>
      <c r="AB30" s="929">
        <v>1424</v>
      </c>
      <c r="AC30" s="809"/>
      <c r="AD30" s="809"/>
      <c r="AE30" s="809">
        <v>400</v>
      </c>
      <c r="AF30" s="955">
        <v>30</v>
      </c>
      <c r="AG30" s="809">
        <f t="shared" si="8"/>
        <v>783</v>
      </c>
      <c r="AH30" s="809">
        <f t="shared" si="9"/>
        <v>147</v>
      </c>
    </row>
    <row r="31" spans="1:34" s="621" customFormat="1" ht="14.25">
      <c r="A31" s="830">
        <v>25</v>
      </c>
      <c r="B31" s="625">
        <v>1425</v>
      </c>
      <c r="C31" s="830">
        <v>2</v>
      </c>
      <c r="D31" s="318" t="s">
        <v>722</v>
      </c>
      <c r="E31" s="472">
        <f t="shared" si="11"/>
        <v>2000</v>
      </c>
      <c r="F31" s="307"/>
      <c r="G31" s="308"/>
      <c r="H31" s="839">
        <v>383</v>
      </c>
      <c r="I31" s="663"/>
      <c r="J31" s="663"/>
      <c r="K31" s="306">
        <v>2000</v>
      </c>
      <c r="L31" s="307"/>
      <c r="M31" s="308"/>
      <c r="N31" s="646">
        <v>383</v>
      </c>
      <c r="O31" s="646"/>
      <c r="P31" s="647"/>
      <c r="Q31" s="310">
        <v>17</v>
      </c>
      <c r="R31" s="471">
        <f t="shared" si="0"/>
        <v>2400</v>
      </c>
      <c r="S31" s="473">
        <f t="shared" si="10"/>
        <v>0</v>
      </c>
      <c r="T31" s="672">
        <f t="shared" si="2"/>
        <v>0</v>
      </c>
      <c r="U31" s="804">
        <v>48000</v>
      </c>
      <c r="V31" s="39">
        <v>2000</v>
      </c>
      <c r="W31" s="470">
        <f t="shared" si="3"/>
        <v>46000</v>
      </c>
      <c r="X31" s="578">
        <f t="shared" si="4"/>
        <v>4000</v>
      </c>
      <c r="Y31" s="578">
        <f t="shared" si="5"/>
        <v>44000</v>
      </c>
      <c r="Z31" s="979">
        <f t="shared" si="6"/>
      </c>
      <c r="AA31" s="578">
        <f t="shared" si="7"/>
        <v>44000</v>
      </c>
      <c r="AB31" s="929">
        <v>1425</v>
      </c>
      <c r="AC31" s="809"/>
      <c r="AD31" s="809"/>
      <c r="AE31" s="809">
        <v>400</v>
      </c>
      <c r="AF31" s="955">
        <v>10</v>
      </c>
      <c r="AG31" s="809">
        <f t="shared" si="8"/>
        <v>783</v>
      </c>
      <c r="AH31" s="809">
        <f t="shared" si="9"/>
        <v>27</v>
      </c>
    </row>
    <row r="32" spans="1:34" s="621" customFormat="1" ht="14.25">
      <c r="A32" s="830">
        <v>26</v>
      </c>
      <c r="B32" s="625">
        <v>1426</v>
      </c>
      <c r="C32" s="830">
        <v>2</v>
      </c>
      <c r="D32" s="318" t="s">
        <v>723</v>
      </c>
      <c r="E32" s="472">
        <f t="shared" si="11"/>
        <v>2000</v>
      </c>
      <c r="F32" s="307"/>
      <c r="G32" s="308"/>
      <c r="H32" s="839">
        <v>383</v>
      </c>
      <c r="I32" s="663"/>
      <c r="J32" s="663"/>
      <c r="K32" s="306">
        <v>2000</v>
      </c>
      <c r="L32" s="307"/>
      <c r="M32" s="308"/>
      <c r="N32" s="646">
        <v>383</v>
      </c>
      <c r="O32" s="646"/>
      <c r="P32" s="647"/>
      <c r="Q32" s="310">
        <v>17</v>
      </c>
      <c r="R32" s="471">
        <f t="shared" si="0"/>
        <v>2400</v>
      </c>
      <c r="S32" s="473">
        <f t="shared" si="10"/>
        <v>0</v>
      </c>
      <c r="T32" s="672">
        <f t="shared" si="2"/>
        <v>0</v>
      </c>
      <c r="U32" s="804">
        <v>48000</v>
      </c>
      <c r="V32" s="39">
        <v>2000</v>
      </c>
      <c r="W32" s="470">
        <f t="shared" si="3"/>
        <v>46000</v>
      </c>
      <c r="X32" s="578">
        <f t="shared" si="4"/>
        <v>4000</v>
      </c>
      <c r="Y32" s="578">
        <f t="shared" si="5"/>
        <v>44000</v>
      </c>
      <c r="Z32" s="979">
        <f t="shared" si="6"/>
      </c>
      <c r="AA32" s="578">
        <f t="shared" si="7"/>
        <v>44000</v>
      </c>
      <c r="AB32" s="929">
        <v>1426</v>
      </c>
      <c r="AC32" s="809"/>
      <c r="AD32" s="809"/>
      <c r="AE32" s="809">
        <v>400</v>
      </c>
      <c r="AF32" s="955">
        <v>10</v>
      </c>
      <c r="AG32" s="809">
        <f t="shared" si="8"/>
        <v>783</v>
      </c>
      <c r="AH32" s="809">
        <f t="shared" si="9"/>
        <v>27</v>
      </c>
    </row>
    <row r="33" spans="1:34" s="621" customFormat="1" ht="14.25">
      <c r="A33" s="830">
        <v>27</v>
      </c>
      <c r="B33" s="625">
        <v>1427</v>
      </c>
      <c r="C33" s="830">
        <v>2</v>
      </c>
      <c r="D33" s="318" t="s">
        <v>724</v>
      </c>
      <c r="E33" s="472">
        <f t="shared" si="11"/>
        <v>2000</v>
      </c>
      <c r="F33" s="307"/>
      <c r="G33" s="308"/>
      <c r="H33" s="839">
        <v>383</v>
      </c>
      <c r="I33" s="663"/>
      <c r="J33" s="663"/>
      <c r="K33" s="306">
        <v>2000</v>
      </c>
      <c r="L33" s="307"/>
      <c r="M33" s="308"/>
      <c r="N33" s="646">
        <v>383</v>
      </c>
      <c r="O33" s="646"/>
      <c r="P33" s="647"/>
      <c r="Q33" s="310">
        <v>17</v>
      </c>
      <c r="R33" s="471">
        <f t="shared" si="0"/>
        <v>2400</v>
      </c>
      <c r="S33" s="473">
        <f t="shared" si="10"/>
        <v>0</v>
      </c>
      <c r="T33" s="672">
        <f t="shared" si="2"/>
        <v>0</v>
      </c>
      <c r="U33" s="804">
        <v>48000</v>
      </c>
      <c r="V33" s="39">
        <v>2000</v>
      </c>
      <c r="W33" s="470">
        <f t="shared" si="3"/>
        <v>46000</v>
      </c>
      <c r="X33" s="578">
        <f t="shared" si="4"/>
        <v>4000</v>
      </c>
      <c r="Y33" s="578">
        <f t="shared" si="5"/>
        <v>44000</v>
      </c>
      <c r="Z33" s="979">
        <f t="shared" si="6"/>
      </c>
      <c r="AA33" s="578">
        <f t="shared" si="7"/>
        <v>44000</v>
      </c>
      <c r="AB33" s="929">
        <v>1427</v>
      </c>
      <c r="AC33" s="809"/>
      <c r="AD33" s="809"/>
      <c r="AE33" s="809">
        <v>400</v>
      </c>
      <c r="AF33" s="955">
        <v>10</v>
      </c>
      <c r="AG33" s="809">
        <f t="shared" si="8"/>
        <v>783</v>
      </c>
      <c r="AH33" s="809">
        <f t="shared" si="9"/>
        <v>27</v>
      </c>
    </row>
    <row r="34" spans="1:34" s="621" customFormat="1" ht="14.25">
      <c r="A34" s="830">
        <v>28</v>
      </c>
      <c r="B34" s="625">
        <v>1428</v>
      </c>
      <c r="C34" s="830">
        <v>2</v>
      </c>
      <c r="D34" s="318" t="s">
        <v>725</v>
      </c>
      <c r="E34" s="472">
        <f t="shared" si="11"/>
        <v>2000</v>
      </c>
      <c r="F34" s="307"/>
      <c r="G34" s="308"/>
      <c r="H34" s="839">
        <v>383</v>
      </c>
      <c r="I34" s="663"/>
      <c r="J34" s="663"/>
      <c r="K34" s="306">
        <v>2000</v>
      </c>
      <c r="L34" s="307"/>
      <c r="M34" s="308"/>
      <c r="N34" s="646">
        <v>383</v>
      </c>
      <c r="O34" s="646"/>
      <c r="P34" s="647"/>
      <c r="Q34" s="310">
        <v>17</v>
      </c>
      <c r="R34" s="471">
        <f t="shared" si="0"/>
        <v>2400</v>
      </c>
      <c r="S34" s="473">
        <f t="shared" si="10"/>
        <v>0</v>
      </c>
      <c r="T34" s="672">
        <f t="shared" si="2"/>
        <v>0</v>
      </c>
      <c r="U34" s="804">
        <v>48000</v>
      </c>
      <c r="V34" s="39">
        <v>2000</v>
      </c>
      <c r="W34" s="470">
        <f t="shared" si="3"/>
        <v>46000</v>
      </c>
      <c r="X34" s="578">
        <f t="shared" si="4"/>
        <v>4000</v>
      </c>
      <c r="Y34" s="578">
        <f t="shared" si="5"/>
        <v>44000</v>
      </c>
      <c r="Z34" s="979">
        <f t="shared" si="6"/>
      </c>
      <c r="AA34" s="578">
        <f t="shared" si="7"/>
        <v>44000</v>
      </c>
      <c r="AB34" s="929">
        <v>1428</v>
      </c>
      <c r="AC34" s="809"/>
      <c r="AD34" s="809"/>
      <c r="AE34" s="809">
        <v>400</v>
      </c>
      <c r="AF34" s="955">
        <v>50</v>
      </c>
      <c r="AG34" s="809">
        <f t="shared" si="8"/>
        <v>783</v>
      </c>
      <c r="AH34" s="809">
        <f t="shared" si="9"/>
        <v>67</v>
      </c>
    </row>
    <row r="35" spans="1:34" s="621" customFormat="1" ht="14.25">
      <c r="A35" s="830">
        <v>29</v>
      </c>
      <c r="B35" s="625">
        <v>1429</v>
      </c>
      <c r="C35" s="830">
        <v>2</v>
      </c>
      <c r="D35" s="318" t="s">
        <v>726</v>
      </c>
      <c r="E35" s="472">
        <f t="shared" si="11"/>
        <v>2000</v>
      </c>
      <c r="F35" s="307"/>
      <c r="G35" s="308"/>
      <c r="H35" s="839">
        <v>383</v>
      </c>
      <c r="I35" s="663"/>
      <c r="J35" s="663"/>
      <c r="K35" s="306">
        <v>2000</v>
      </c>
      <c r="L35" s="307"/>
      <c r="M35" s="308"/>
      <c r="N35" s="646">
        <v>383</v>
      </c>
      <c r="O35" s="646"/>
      <c r="P35" s="647"/>
      <c r="Q35" s="310">
        <v>17</v>
      </c>
      <c r="R35" s="471">
        <f t="shared" si="0"/>
        <v>2400</v>
      </c>
      <c r="S35" s="473">
        <f t="shared" si="10"/>
        <v>0</v>
      </c>
      <c r="T35" s="672">
        <f t="shared" si="2"/>
        <v>0</v>
      </c>
      <c r="U35" s="804">
        <v>48000</v>
      </c>
      <c r="V35" s="39">
        <v>2000</v>
      </c>
      <c r="W35" s="470">
        <f t="shared" si="3"/>
        <v>46000</v>
      </c>
      <c r="X35" s="578">
        <f t="shared" si="4"/>
        <v>4000</v>
      </c>
      <c r="Y35" s="578">
        <f t="shared" si="5"/>
        <v>44000</v>
      </c>
      <c r="Z35" s="979">
        <f t="shared" si="6"/>
      </c>
      <c r="AA35" s="578">
        <f t="shared" si="7"/>
        <v>44000</v>
      </c>
      <c r="AB35" s="929">
        <v>1429</v>
      </c>
      <c r="AC35" s="809"/>
      <c r="AD35" s="809"/>
      <c r="AE35" s="809">
        <v>400</v>
      </c>
      <c r="AF35" s="955">
        <v>50</v>
      </c>
      <c r="AG35" s="809">
        <f t="shared" si="8"/>
        <v>783</v>
      </c>
      <c r="AH35" s="809">
        <f t="shared" si="9"/>
        <v>67</v>
      </c>
    </row>
    <row r="36" spans="1:34" s="621" customFormat="1" ht="14.25">
      <c r="A36" s="830">
        <v>30</v>
      </c>
      <c r="B36" s="625">
        <v>1430</v>
      </c>
      <c r="C36" s="830">
        <v>2</v>
      </c>
      <c r="D36" s="318" t="s">
        <v>727</v>
      </c>
      <c r="E36" s="472">
        <f t="shared" si="11"/>
        <v>2000</v>
      </c>
      <c r="F36" s="307"/>
      <c r="G36" s="308"/>
      <c r="H36" s="839">
        <v>383</v>
      </c>
      <c r="I36" s="663"/>
      <c r="J36" s="663"/>
      <c r="K36" s="306">
        <v>2000</v>
      </c>
      <c r="L36" s="307"/>
      <c r="M36" s="308"/>
      <c r="N36" s="646">
        <v>383</v>
      </c>
      <c r="O36" s="646"/>
      <c r="P36" s="647"/>
      <c r="Q36" s="310">
        <v>7</v>
      </c>
      <c r="R36" s="471">
        <f t="shared" si="0"/>
        <v>2390</v>
      </c>
      <c r="S36" s="473">
        <f t="shared" si="10"/>
        <v>0</v>
      </c>
      <c r="T36" s="672">
        <f t="shared" si="2"/>
        <v>0</v>
      </c>
      <c r="U36" s="804">
        <v>48000</v>
      </c>
      <c r="V36" s="39">
        <v>2000</v>
      </c>
      <c r="W36" s="470">
        <f t="shared" si="3"/>
        <v>46000</v>
      </c>
      <c r="X36" s="578">
        <f t="shared" si="4"/>
        <v>4000</v>
      </c>
      <c r="Y36" s="578">
        <f t="shared" si="5"/>
        <v>44000</v>
      </c>
      <c r="Z36" s="979">
        <f t="shared" si="6"/>
      </c>
      <c r="AA36" s="578">
        <f t="shared" si="7"/>
        <v>44000</v>
      </c>
      <c r="AB36" s="929">
        <v>1430</v>
      </c>
      <c r="AC36" s="809"/>
      <c r="AD36" s="809"/>
      <c r="AE36" s="809">
        <v>400</v>
      </c>
      <c r="AF36" s="955">
        <v>10</v>
      </c>
      <c r="AG36" s="809">
        <f t="shared" si="8"/>
        <v>783</v>
      </c>
      <c r="AH36" s="809">
        <f t="shared" si="9"/>
        <v>17</v>
      </c>
    </row>
    <row r="37" spans="1:34" s="621" customFormat="1" ht="14.25">
      <c r="A37" s="830">
        <v>31</v>
      </c>
      <c r="B37" s="625">
        <v>1431</v>
      </c>
      <c r="C37" s="830">
        <v>2</v>
      </c>
      <c r="D37" s="318" t="s">
        <v>728</v>
      </c>
      <c r="E37" s="472">
        <f t="shared" si="11"/>
        <v>2000</v>
      </c>
      <c r="F37" s="307"/>
      <c r="G37" s="308"/>
      <c r="H37" s="839">
        <v>383</v>
      </c>
      <c r="I37" s="663"/>
      <c r="J37" s="663"/>
      <c r="K37" s="306">
        <v>2000</v>
      </c>
      <c r="L37" s="307"/>
      <c r="M37" s="308"/>
      <c r="N37" s="646">
        <v>383</v>
      </c>
      <c r="O37" s="646"/>
      <c r="P37" s="647"/>
      <c r="Q37" s="310">
        <v>17</v>
      </c>
      <c r="R37" s="471">
        <f t="shared" si="0"/>
        <v>2400</v>
      </c>
      <c r="S37" s="473">
        <f t="shared" si="10"/>
        <v>0</v>
      </c>
      <c r="T37" s="672">
        <f t="shared" si="2"/>
        <v>0</v>
      </c>
      <c r="U37" s="804">
        <v>48000</v>
      </c>
      <c r="V37" s="39">
        <v>2000</v>
      </c>
      <c r="W37" s="470">
        <f t="shared" si="3"/>
        <v>46000</v>
      </c>
      <c r="X37" s="578">
        <f t="shared" si="4"/>
        <v>4000</v>
      </c>
      <c r="Y37" s="578">
        <f t="shared" si="5"/>
        <v>44000</v>
      </c>
      <c r="Z37" s="979">
        <f t="shared" si="6"/>
      </c>
      <c r="AA37" s="578">
        <f t="shared" si="7"/>
        <v>44000</v>
      </c>
      <c r="AB37" s="929">
        <v>1431</v>
      </c>
      <c r="AC37" s="809"/>
      <c r="AD37" s="809"/>
      <c r="AE37" s="809">
        <v>400</v>
      </c>
      <c r="AF37" s="955">
        <v>50</v>
      </c>
      <c r="AG37" s="809">
        <f t="shared" si="8"/>
        <v>783</v>
      </c>
      <c r="AH37" s="809">
        <f t="shared" si="9"/>
        <v>67</v>
      </c>
    </row>
    <row r="38" spans="1:34" s="621" customFormat="1" ht="14.25">
      <c r="A38" s="830">
        <v>32</v>
      </c>
      <c r="B38" s="625">
        <v>1432</v>
      </c>
      <c r="C38" s="830">
        <v>2</v>
      </c>
      <c r="D38" s="318" t="s">
        <v>490</v>
      </c>
      <c r="E38" s="472">
        <f t="shared" si="11"/>
        <v>2000</v>
      </c>
      <c r="F38" s="307"/>
      <c r="G38" s="308"/>
      <c r="H38" s="839">
        <v>383</v>
      </c>
      <c r="I38" s="663"/>
      <c r="J38" s="663"/>
      <c r="K38" s="306">
        <v>2000</v>
      </c>
      <c r="L38" s="307"/>
      <c r="M38" s="308"/>
      <c r="N38" s="646">
        <v>383</v>
      </c>
      <c r="O38" s="646"/>
      <c r="P38" s="647"/>
      <c r="Q38" s="310">
        <v>0</v>
      </c>
      <c r="R38" s="471">
        <f t="shared" si="0"/>
        <v>2383</v>
      </c>
      <c r="S38" s="473">
        <f t="shared" si="10"/>
        <v>0</v>
      </c>
      <c r="T38" s="672">
        <f t="shared" si="2"/>
        <v>0</v>
      </c>
      <c r="U38" s="804">
        <v>48000</v>
      </c>
      <c r="V38" s="39">
        <v>2000</v>
      </c>
      <c r="W38" s="470">
        <f t="shared" si="3"/>
        <v>46000</v>
      </c>
      <c r="X38" s="578">
        <f t="shared" si="4"/>
        <v>4000</v>
      </c>
      <c r="Y38" s="578">
        <f t="shared" si="5"/>
        <v>44000</v>
      </c>
      <c r="Z38" s="979">
        <f t="shared" si="6"/>
      </c>
      <c r="AA38" s="578">
        <f t="shared" si="7"/>
        <v>44000</v>
      </c>
      <c r="AB38" s="929">
        <v>1432</v>
      </c>
      <c r="AC38" s="809"/>
      <c r="AD38" s="809"/>
      <c r="AE38" s="809">
        <v>400</v>
      </c>
      <c r="AF38" s="955">
        <v>0</v>
      </c>
      <c r="AG38" s="809">
        <f t="shared" si="8"/>
        <v>783</v>
      </c>
      <c r="AH38" s="809">
        <f t="shared" si="9"/>
        <v>0</v>
      </c>
    </row>
    <row r="39" spans="1:34" s="621" customFormat="1" ht="14.25">
      <c r="A39" s="830">
        <v>33</v>
      </c>
      <c r="B39" s="311">
        <v>1434</v>
      </c>
      <c r="C39" s="830">
        <v>2</v>
      </c>
      <c r="D39" s="318" t="s">
        <v>729</v>
      </c>
      <c r="E39" s="472">
        <f t="shared" si="11"/>
        <v>2000</v>
      </c>
      <c r="F39" s="307"/>
      <c r="G39" s="308"/>
      <c r="H39" s="839">
        <v>383</v>
      </c>
      <c r="I39" s="663"/>
      <c r="J39" s="663"/>
      <c r="K39" s="306">
        <v>2000</v>
      </c>
      <c r="L39" s="307"/>
      <c r="M39" s="308"/>
      <c r="N39" s="646">
        <v>383</v>
      </c>
      <c r="O39" s="646"/>
      <c r="P39" s="647"/>
      <c r="Q39" s="310">
        <v>50</v>
      </c>
      <c r="R39" s="471">
        <f t="shared" si="0"/>
        <v>2433</v>
      </c>
      <c r="S39" s="473">
        <f t="shared" si="10"/>
        <v>0</v>
      </c>
      <c r="T39" s="672">
        <f t="shared" si="2"/>
        <v>0</v>
      </c>
      <c r="U39" s="804">
        <v>48000</v>
      </c>
      <c r="V39" s="39">
        <v>2000</v>
      </c>
      <c r="W39" s="470">
        <f t="shared" si="3"/>
        <v>46000</v>
      </c>
      <c r="X39" s="578">
        <f t="shared" si="4"/>
        <v>4000</v>
      </c>
      <c r="Y39" s="578">
        <f t="shared" si="5"/>
        <v>44000</v>
      </c>
      <c r="Z39" s="979">
        <f t="shared" si="6"/>
      </c>
      <c r="AA39" s="578">
        <f t="shared" si="7"/>
        <v>44000</v>
      </c>
      <c r="AB39" s="929">
        <v>1434</v>
      </c>
      <c r="AC39" s="809"/>
      <c r="AD39" s="809"/>
      <c r="AE39" s="809">
        <v>400</v>
      </c>
      <c r="AF39" s="955">
        <v>50</v>
      </c>
      <c r="AG39" s="809">
        <f t="shared" si="8"/>
        <v>783</v>
      </c>
      <c r="AH39" s="809">
        <f t="shared" si="9"/>
        <v>100</v>
      </c>
    </row>
    <row r="40" spans="1:34" s="621" customFormat="1" ht="14.25">
      <c r="A40" s="830">
        <v>34</v>
      </c>
      <c r="B40" s="311">
        <v>1435</v>
      </c>
      <c r="C40" s="830">
        <v>2</v>
      </c>
      <c r="D40" s="318" t="s">
        <v>730</v>
      </c>
      <c r="E40" s="472">
        <f t="shared" si="11"/>
        <v>2000</v>
      </c>
      <c r="F40" s="307"/>
      <c r="G40" s="308"/>
      <c r="H40" s="839">
        <v>383</v>
      </c>
      <c r="I40" s="663"/>
      <c r="J40" s="663"/>
      <c r="K40" s="306">
        <v>2000</v>
      </c>
      <c r="L40" s="307"/>
      <c r="M40" s="308"/>
      <c r="N40" s="646">
        <v>383</v>
      </c>
      <c r="O40" s="646"/>
      <c r="P40" s="647"/>
      <c r="Q40" s="310">
        <v>50</v>
      </c>
      <c r="R40" s="471">
        <f t="shared" si="0"/>
        <v>2433</v>
      </c>
      <c r="S40" s="473">
        <f t="shared" si="10"/>
        <v>0</v>
      </c>
      <c r="T40" s="672">
        <f t="shared" si="2"/>
        <v>0</v>
      </c>
      <c r="U40" s="804">
        <v>48000</v>
      </c>
      <c r="V40" s="39">
        <v>2000</v>
      </c>
      <c r="W40" s="470">
        <f t="shared" si="3"/>
        <v>46000</v>
      </c>
      <c r="X40" s="578">
        <f t="shared" si="4"/>
        <v>4000</v>
      </c>
      <c r="Y40" s="578">
        <f t="shared" si="5"/>
        <v>44000</v>
      </c>
      <c r="Z40" s="979">
        <f t="shared" si="6"/>
      </c>
      <c r="AA40" s="578">
        <f t="shared" si="7"/>
        <v>44000</v>
      </c>
      <c r="AB40" s="929">
        <v>1435</v>
      </c>
      <c r="AC40" s="809"/>
      <c r="AD40" s="809"/>
      <c r="AE40" s="809">
        <v>400</v>
      </c>
      <c r="AF40" s="955">
        <v>50</v>
      </c>
      <c r="AG40" s="809">
        <f t="shared" si="8"/>
        <v>783</v>
      </c>
      <c r="AH40" s="809">
        <f t="shared" si="9"/>
        <v>100</v>
      </c>
    </row>
    <row r="41" spans="1:34" s="621" customFormat="1" ht="14.25">
      <c r="A41" s="830">
        <v>35</v>
      </c>
      <c r="B41" s="311">
        <v>1436</v>
      </c>
      <c r="C41" s="830">
        <v>2</v>
      </c>
      <c r="D41" s="318" t="s">
        <v>731</v>
      </c>
      <c r="E41" s="472">
        <f t="shared" si="11"/>
        <v>2000</v>
      </c>
      <c r="F41" s="307"/>
      <c r="G41" s="308"/>
      <c r="H41" s="839">
        <v>383</v>
      </c>
      <c r="I41" s="663"/>
      <c r="J41" s="663"/>
      <c r="K41" s="306">
        <v>2000</v>
      </c>
      <c r="L41" s="307"/>
      <c r="M41" s="308"/>
      <c r="N41" s="646">
        <v>383</v>
      </c>
      <c r="O41" s="646"/>
      <c r="P41" s="647"/>
      <c r="Q41" s="310">
        <v>47</v>
      </c>
      <c r="R41" s="471">
        <f t="shared" si="0"/>
        <v>2430</v>
      </c>
      <c r="S41" s="473">
        <f t="shared" si="10"/>
        <v>0</v>
      </c>
      <c r="T41" s="672">
        <f t="shared" si="2"/>
        <v>0</v>
      </c>
      <c r="U41" s="804">
        <v>48000</v>
      </c>
      <c r="V41" s="39">
        <v>2000</v>
      </c>
      <c r="W41" s="470">
        <f t="shared" si="3"/>
        <v>46000</v>
      </c>
      <c r="X41" s="578">
        <f t="shared" si="4"/>
        <v>4000</v>
      </c>
      <c r="Y41" s="578">
        <f t="shared" si="5"/>
        <v>44000</v>
      </c>
      <c r="Z41" s="979">
        <f t="shared" si="6"/>
      </c>
      <c r="AA41" s="578">
        <f t="shared" si="7"/>
        <v>44000</v>
      </c>
      <c r="AB41" s="929">
        <v>1436</v>
      </c>
      <c r="AC41" s="809"/>
      <c r="AD41" s="809"/>
      <c r="AE41" s="809">
        <v>400</v>
      </c>
      <c r="AF41" s="955">
        <v>50</v>
      </c>
      <c r="AG41" s="809">
        <f t="shared" si="8"/>
        <v>783</v>
      </c>
      <c r="AH41" s="809">
        <f t="shared" si="9"/>
        <v>97</v>
      </c>
    </row>
    <row r="42" spans="1:34" s="621" customFormat="1" ht="14.25">
      <c r="A42" s="830">
        <v>36</v>
      </c>
      <c r="B42" s="311">
        <v>1437</v>
      </c>
      <c r="C42" s="830">
        <v>2</v>
      </c>
      <c r="D42" s="318" t="s">
        <v>732</v>
      </c>
      <c r="E42" s="472">
        <f t="shared" si="11"/>
        <v>2000</v>
      </c>
      <c r="F42" s="307"/>
      <c r="G42" s="308"/>
      <c r="H42" s="839">
        <v>383</v>
      </c>
      <c r="I42" s="663"/>
      <c r="J42" s="663"/>
      <c r="K42" s="306">
        <v>2000</v>
      </c>
      <c r="L42" s="307"/>
      <c r="M42" s="308"/>
      <c r="N42" s="646">
        <v>383</v>
      </c>
      <c r="O42" s="646"/>
      <c r="P42" s="647"/>
      <c r="Q42" s="310">
        <v>67</v>
      </c>
      <c r="R42" s="471">
        <f t="shared" si="0"/>
        <v>2450</v>
      </c>
      <c r="S42" s="473">
        <f t="shared" si="10"/>
        <v>0</v>
      </c>
      <c r="T42" s="672">
        <f t="shared" si="2"/>
        <v>0</v>
      </c>
      <c r="U42" s="804">
        <v>48000</v>
      </c>
      <c r="V42" s="39">
        <v>2000</v>
      </c>
      <c r="W42" s="470">
        <f t="shared" si="3"/>
        <v>46000</v>
      </c>
      <c r="X42" s="578">
        <f t="shared" si="4"/>
        <v>4000</v>
      </c>
      <c r="Y42" s="578">
        <f t="shared" si="5"/>
        <v>44000</v>
      </c>
      <c r="Z42" s="979">
        <f t="shared" si="6"/>
      </c>
      <c r="AA42" s="578">
        <f t="shared" si="7"/>
        <v>44000</v>
      </c>
      <c r="AB42" s="929">
        <v>1437</v>
      </c>
      <c r="AC42" s="809"/>
      <c r="AD42" s="809"/>
      <c r="AE42" s="809">
        <v>400</v>
      </c>
      <c r="AF42" s="955">
        <v>50</v>
      </c>
      <c r="AG42" s="809">
        <f t="shared" si="8"/>
        <v>783</v>
      </c>
      <c r="AH42" s="809">
        <f t="shared" si="9"/>
        <v>117</v>
      </c>
    </row>
    <row r="43" spans="1:34" s="621" customFormat="1" ht="14.25">
      <c r="A43" s="830">
        <v>37</v>
      </c>
      <c r="B43" s="311">
        <v>1438</v>
      </c>
      <c r="C43" s="830">
        <v>2</v>
      </c>
      <c r="D43" s="318" t="s">
        <v>733</v>
      </c>
      <c r="E43" s="472">
        <f t="shared" si="11"/>
        <v>2000</v>
      </c>
      <c r="F43" s="307"/>
      <c r="G43" s="308"/>
      <c r="H43" s="839">
        <v>383</v>
      </c>
      <c r="I43" s="663"/>
      <c r="J43" s="663"/>
      <c r="K43" s="306">
        <v>2000</v>
      </c>
      <c r="L43" s="307"/>
      <c r="M43" s="308"/>
      <c r="N43" s="646">
        <v>383</v>
      </c>
      <c r="O43" s="646"/>
      <c r="P43" s="647"/>
      <c r="Q43" s="310">
        <v>12</v>
      </c>
      <c r="R43" s="471">
        <f t="shared" si="0"/>
        <v>2395</v>
      </c>
      <c r="S43" s="473">
        <f t="shared" si="10"/>
        <v>0</v>
      </c>
      <c r="T43" s="672">
        <f t="shared" si="2"/>
        <v>0</v>
      </c>
      <c r="U43" s="804">
        <v>48000</v>
      </c>
      <c r="V43" s="39">
        <v>2000</v>
      </c>
      <c r="W43" s="470">
        <f t="shared" si="3"/>
        <v>46000</v>
      </c>
      <c r="X43" s="578">
        <f t="shared" si="4"/>
        <v>4000</v>
      </c>
      <c r="Y43" s="578">
        <f t="shared" si="5"/>
        <v>44000</v>
      </c>
      <c r="Z43" s="979">
        <f t="shared" si="6"/>
      </c>
      <c r="AA43" s="578">
        <f t="shared" si="7"/>
        <v>44000</v>
      </c>
      <c r="AB43" s="929">
        <v>1438</v>
      </c>
      <c r="AC43" s="809"/>
      <c r="AD43" s="809"/>
      <c r="AE43" s="809">
        <v>400</v>
      </c>
      <c r="AF43" s="955">
        <v>10</v>
      </c>
      <c r="AG43" s="809">
        <f t="shared" si="8"/>
        <v>783</v>
      </c>
      <c r="AH43" s="809">
        <f t="shared" si="9"/>
        <v>22</v>
      </c>
    </row>
    <row r="44" spans="1:34" s="621" customFormat="1" ht="14.25">
      <c r="A44" s="830">
        <v>38</v>
      </c>
      <c r="B44" s="311">
        <v>1439</v>
      </c>
      <c r="C44" s="830">
        <v>2</v>
      </c>
      <c r="D44" s="318" t="s">
        <v>734</v>
      </c>
      <c r="E44" s="472">
        <f t="shared" si="11"/>
        <v>2000</v>
      </c>
      <c r="F44" s="307"/>
      <c r="G44" s="308"/>
      <c r="H44" s="839">
        <v>383</v>
      </c>
      <c r="I44" s="663"/>
      <c r="J44" s="663"/>
      <c r="K44" s="306">
        <v>2000</v>
      </c>
      <c r="L44" s="307"/>
      <c r="M44" s="308"/>
      <c r="N44" s="646">
        <v>383</v>
      </c>
      <c r="O44" s="646"/>
      <c r="P44" s="647"/>
      <c r="Q44" s="310">
        <v>10</v>
      </c>
      <c r="R44" s="471">
        <f t="shared" si="0"/>
        <v>2393</v>
      </c>
      <c r="S44" s="473">
        <f t="shared" si="10"/>
        <v>0</v>
      </c>
      <c r="T44" s="672">
        <f t="shared" si="2"/>
        <v>0</v>
      </c>
      <c r="U44" s="804">
        <v>48000</v>
      </c>
      <c r="V44" s="39">
        <v>2000</v>
      </c>
      <c r="W44" s="470">
        <f t="shared" si="3"/>
        <v>46000</v>
      </c>
      <c r="X44" s="578">
        <f t="shared" si="4"/>
        <v>4000</v>
      </c>
      <c r="Y44" s="578">
        <f t="shared" si="5"/>
        <v>44000</v>
      </c>
      <c r="Z44" s="979">
        <f t="shared" si="6"/>
      </c>
      <c r="AA44" s="578">
        <f t="shared" si="7"/>
        <v>44000</v>
      </c>
      <c r="AB44" s="929">
        <v>1439</v>
      </c>
      <c r="AC44" s="809"/>
      <c r="AD44" s="809"/>
      <c r="AE44" s="809">
        <v>400</v>
      </c>
      <c r="AF44" s="955">
        <v>10</v>
      </c>
      <c r="AG44" s="809">
        <f t="shared" si="8"/>
        <v>783</v>
      </c>
      <c r="AH44" s="809">
        <f t="shared" si="9"/>
        <v>20</v>
      </c>
    </row>
    <row r="45" spans="1:34" s="621" customFormat="1" ht="14.25">
      <c r="A45" s="830">
        <v>39</v>
      </c>
      <c r="B45" s="311">
        <v>1440</v>
      </c>
      <c r="C45" s="830">
        <v>2</v>
      </c>
      <c r="D45" s="318" t="s">
        <v>735</v>
      </c>
      <c r="E45" s="472">
        <f t="shared" si="11"/>
        <v>2000</v>
      </c>
      <c r="F45" s="307"/>
      <c r="G45" s="308"/>
      <c r="H45" s="839">
        <v>383</v>
      </c>
      <c r="I45" s="663"/>
      <c r="J45" s="663"/>
      <c r="K45" s="306">
        <v>2000</v>
      </c>
      <c r="L45" s="307"/>
      <c r="M45" s="308"/>
      <c r="N45" s="646">
        <v>383</v>
      </c>
      <c r="O45" s="646"/>
      <c r="P45" s="647"/>
      <c r="Q45" s="310">
        <v>10</v>
      </c>
      <c r="R45" s="471">
        <f t="shared" si="0"/>
        <v>2393</v>
      </c>
      <c r="S45" s="473">
        <f t="shared" si="10"/>
        <v>0</v>
      </c>
      <c r="T45" s="672">
        <f t="shared" si="2"/>
        <v>0</v>
      </c>
      <c r="U45" s="804">
        <v>48000</v>
      </c>
      <c r="V45" s="39">
        <v>2000</v>
      </c>
      <c r="W45" s="470">
        <f t="shared" si="3"/>
        <v>46000</v>
      </c>
      <c r="X45" s="578">
        <f t="shared" si="4"/>
        <v>4000</v>
      </c>
      <c r="Y45" s="578">
        <f t="shared" si="5"/>
        <v>44000</v>
      </c>
      <c r="Z45" s="979">
        <f t="shared" si="6"/>
      </c>
      <c r="AA45" s="578">
        <f t="shared" si="7"/>
        <v>44000</v>
      </c>
      <c r="AB45" s="929">
        <v>1440</v>
      </c>
      <c r="AC45" s="809"/>
      <c r="AD45" s="809"/>
      <c r="AE45" s="809">
        <v>400</v>
      </c>
      <c r="AF45" s="955">
        <v>10</v>
      </c>
      <c r="AG45" s="809">
        <f t="shared" si="8"/>
        <v>783</v>
      </c>
      <c r="AH45" s="809">
        <f t="shared" si="9"/>
        <v>20</v>
      </c>
    </row>
    <row r="46" spans="1:34" s="621" customFormat="1" ht="14.25">
      <c r="A46" s="830">
        <v>40</v>
      </c>
      <c r="B46" s="311">
        <v>1441</v>
      </c>
      <c r="C46" s="830">
        <v>2</v>
      </c>
      <c r="D46" s="318" t="s">
        <v>736</v>
      </c>
      <c r="E46" s="472">
        <f t="shared" si="11"/>
        <v>2000</v>
      </c>
      <c r="F46" s="307"/>
      <c r="G46" s="308"/>
      <c r="H46" s="839">
        <v>383</v>
      </c>
      <c r="I46" s="663"/>
      <c r="J46" s="663"/>
      <c r="K46" s="306">
        <v>2000</v>
      </c>
      <c r="L46" s="307"/>
      <c r="M46" s="308"/>
      <c r="N46" s="646">
        <v>383</v>
      </c>
      <c r="O46" s="646"/>
      <c r="P46" s="647"/>
      <c r="Q46" s="310">
        <v>57</v>
      </c>
      <c r="R46" s="471">
        <f t="shared" si="0"/>
        <v>2440</v>
      </c>
      <c r="S46" s="473">
        <f t="shared" si="10"/>
        <v>0</v>
      </c>
      <c r="T46" s="672">
        <f t="shared" si="2"/>
        <v>0</v>
      </c>
      <c r="U46" s="804">
        <v>48000</v>
      </c>
      <c r="V46" s="39">
        <v>2000</v>
      </c>
      <c r="W46" s="470">
        <f t="shared" si="3"/>
        <v>46000</v>
      </c>
      <c r="X46" s="578">
        <f t="shared" si="4"/>
        <v>4000</v>
      </c>
      <c r="Y46" s="578">
        <f t="shared" si="5"/>
        <v>44000</v>
      </c>
      <c r="Z46" s="979">
        <f t="shared" si="6"/>
      </c>
      <c r="AA46" s="578">
        <f t="shared" si="7"/>
        <v>44000</v>
      </c>
      <c r="AB46" s="929">
        <v>1441</v>
      </c>
      <c r="AC46" s="809"/>
      <c r="AD46" s="809"/>
      <c r="AE46" s="809">
        <v>400</v>
      </c>
      <c r="AF46" s="955">
        <v>50</v>
      </c>
      <c r="AG46" s="809">
        <f t="shared" si="8"/>
        <v>783</v>
      </c>
      <c r="AH46" s="809">
        <f t="shared" si="9"/>
        <v>107</v>
      </c>
    </row>
    <row r="47" spans="1:34" s="621" customFormat="1" ht="14.25">
      <c r="A47" s="830">
        <v>41</v>
      </c>
      <c r="B47" s="311">
        <v>1460</v>
      </c>
      <c r="C47" s="944"/>
      <c r="D47" s="318" t="s">
        <v>781</v>
      </c>
      <c r="E47" s="306"/>
      <c r="F47" s="307"/>
      <c r="G47" s="308"/>
      <c r="H47" s="663"/>
      <c r="I47" s="663"/>
      <c r="J47" s="663"/>
      <c r="K47" s="306"/>
      <c r="L47" s="307"/>
      <c r="M47" s="308"/>
      <c r="N47" s="646"/>
      <c r="O47" s="646"/>
      <c r="P47" s="647"/>
      <c r="Q47" s="310"/>
      <c r="R47" s="471">
        <f t="shared" si="0"/>
        <v>0</v>
      </c>
      <c r="S47" s="473">
        <f t="shared" si="10"/>
        <v>0</v>
      </c>
      <c r="T47" s="672">
        <f t="shared" si="2"/>
        <v>0</v>
      </c>
      <c r="U47" s="804">
        <v>48000</v>
      </c>
      <c r="V47" s="39">
        <v>0</v>
      </c>
      <c r="W47" s="470">
        <f t="shared" si="3"/>
        <v>48000</v>
      </c>
      <c r="X47" s="578">
        <f t="shared" si="4"/>
        <v>0</v>
      </c>
      <c r="Y47" s="578">
        <v>0</v>
      </c>
      <c r="Z47" s="979"/>
      <c r="AA47" s="578">
        <f t="shared" si="7"/>
        <v>0</v>
      </c>
      <c r="AB47" s="929">
        <v>1460</v>
      </c>
      <c r="AC47" s="809"/>
      <c r="AD47" s="809"/>
      <c r="AE47" s="809">
        <v>0</v>
      </c>
      <c r="AF47" s="955">
        <v>0</v>
      </c>
      <c r="AG47" s="809">
        <f t="shared" si="8"/>
        <v>0</v>
      </c>
      <c r="AH47" s="809">
        <f t="shared" si="9"/>
        <v>0</v>
      </c>
    </row>
    <row r="48" spans="1:34" s="621" customFormat="1" ht="15.75" customHeight="1" hidden="1">
      <c r="A48" s="830"/>
      <c r="B48" s="311"/>
      <c r="C48" s="944"/>
      <c r="D48" s="318"/>
      <c r="E48" s="306"/>
      <c r="F48" s="307"/>
      <c r="G48" s="308"/>
      <c r="H48" s="663"/>
      <c r="I48" s="663"/>
      <c r="J48" s="663"/>
      <c r="K48" s="306"/>
      <c r="L48" s="307"/>
      <c r="M48" s="308"/>
      <c r="N48" s="646"/>
      <c r="O48" s="646"/>
      <c r="P48" s="647"/>
      <c r="Q48" s="310"/>
      <c r="R48" s="471">
        <f t="shared" si="0"/>
        <v>0</v>
      </c>
      <c r="S48" s="307"/>
      <c r="T48" s="671"/>
      <c r="U48" s="804"/>
      <c r="V48" s="39"/>
      <c r="W48" s="39"/>
      <c r="X48" s="578"/>
      <c r="Y48" s="578"/>
      <c r="Z48" s="979" t="str">
        <f t="shared" si="6"/>
        <v>cwi‡kva</v>
      </c>
      <c r="AA48" s="39"/>
      <c r="AB48" s="32"/>
      <c r="AC48" s="809"/>
      <c r="AD48" s="809"/>
      <c r="AE48" s="809">
        <v>0</v>
      </c>
      <c r="AF48" s="955"/>
      <c r="AG48" s="809">
        <f t="shared" si="8"/>
        <v>0</v>
      </c>
      <c r="AH48" s="809">
        <f t="shared" si="9"/>
        <v>0</v>
      </c>
    </row>
    <row r="49" spans="1:34" s="621" customFormat="1" ht="15.75" customHeight="1" hidden="1">
      <c r="A49" s="830"/>
      <c r="B49" s="311"/>
      <c r="C49" s="944"/>
      <c r="D49" s="318"/>
      <c r="E49" s="306"/>
      <c r="F49" s="307"/>
      <c r="G49" s="308"/>
      <c r="H49" s="663"/>
      <c r="I49" s="663"/>
      <c r="J49" s="663"/>
      <c r="K49" s="306"/>
      <c r="L49" s="307"/>
      <c r="M49" s="308"/>
      <c r="N49" s="646"/>
      <c r="O49" s="646"/>
      <c r="P49" s="647"/>
      <c r="Q49" s="310"/>
      <c r="R49" s="471">
        <f t="shared" si="0"/>
        <v>0</v>
      </c>
      <c r="S49" s="307"/>
      <c r="T49" s="671"/>
      <c r="U49" s="39"/>
      <c r="V49" s="39"/>
      <c r="W49" s="39"/>
      <c r="X49" s="578"/>
      <c r="Y49" s="578"/>
      <c r="Z49" s="979" t="str">
        <f t="shared" si="6"/>
        <v>cwi‡kva</v>
      </c>
      <c r="AA49" s="39"/>
      <c r="AB49" s="32"/>
      <c r="AC49" s="809"/>
      <c r="AD49" s="809"/>
      <c r="AE49" s="809">
        <v>0</v>
      </c>
      <c r="AF49" s="955"/>
      <c r="AG49" s="809">
        <f t="shared" si="8"/>
        <v>0</v>
      </c>
      <c r="AH49" s="809">
        <f t="shared" si="9"/>
        <v>0</v>
      </c>
    </row>
    <row r="50" spans="1:34" s="621" customFormat="1" ht="15.75" customHeight="1" hidden="1">
      <c r="A50" s="830"/>
      <c r="B50" s="311"/>
      <c r="C50" s="944"/>
      <c r="D50" s="318"/>
      <c r="E50" s="306"/>
      <c r="F50" s="307"/>
      <c r="G50" s="308"/>
      <c r="H50" s="663"/>
      <c r="I50" s="663"/>
      <c r="J50" s="663"/>
      <c r="K50" s="306"/>
      <c r="L50" s="307"/>
      <c r="M50" s="308"/>
      <c r="N50" s="646"/>
      <c r="O50" s="646"/>
      <c r="P50" s="647"/>
      <c r="Q50" s="310"/>
      <c r="R50" s="471">
        <f t="shared" si="0"/>
        <v>0</v>
      </c>
      <c r="S50" s="307"/>
      <c r="T50" s="671"/>
      <c r="U50" s="39"/>
      <c r="V50" s="39"/>
      <c r="W50" s="39"/>
      <c r="X50" s="578"/>
      <c r="Y50" s="578"/>
      <c r="Z50" s="979" t="str">
        <f t="shared" si="6"/>
        <v>cwi‡kva</v>
      </c>
      <c r="AA50" s="39"/>
      <c r="AB50" s="32"/>
      <c r="AC50" s="809"/>
      <c r="AD50" s="809"/>
      <c r="AE50" s="809">
        <v>0</v>
      </c>
      <c r="AF50" s="955"/>
      <c r="AG50" s="809">
        <f t="shared" si="8"/>
        <v>0</v>
      </c>
      <c r="AH50" s="809">
        <f t="shared" si="9"/>
        <v>0</v>
      </c>
    </row>
    <row r="51" spans="1:34" s="621" customFormat="1" ht="15.75" customHeight="1" hidden="1">
      <c r="A51" s="830"/>
      <c r="B51" s="311"/>
      <c r="C51" s="944"/>
      <c r="D51" s="318"/>
      <c r="E51" s="306"/>
      <c r="F51" s="307"/>
      <c r="G51" s="308"/>
      <c r="H51" s="663"/>
      <c r="I51" s="663"/>
      <c r="J51" s="663"/>
      <c r="K51" s="306"/>
      <c r="L51" s="307"/>
      <c r="M51" s="308"/>
      <c r="N51" s="646"/>
      <c r="O51" s="646"/>
      <c r="P51" s="647"/>
      <c r="Q51" s="310"/>
      <c r="R51" s="471">
        <f t="shared" si="0"/>
        <v>0</v>
      </c>
      <c r="S51" s="307"/>
      <c r="T51" s="671"/>
      <c r="U51" s="39"/>
      <c r="V51" s="39"/>
      <c r="W51" s="39"/>
      <c r="X51" s="578"/>
      <c r="Y51" s="578"/>
      <c r="Z51" s="979" t="str">
        <f t="shared" si="6"/>
        <v>cwi‡kva</v>
      </c>
      <c r="AA51" s="39"/>
      <c r="AB51" s="32"/>
      <c r="AC51" s="809"/>
      <c r="AD51" s="809"/>
      <c r="AE51" s="809">
        <v>0</v>
      </c>
      <c r="AF51" s="955"/>
      <c r="AG51" s="809">
        <f t="shared" si="8"/>
        <v>0</v>
      </c>
      <c r="AH51" s="809">
        <f t="shared" si="9"/>
        <v>0</v>
      </c>
    </row>
    <row r="52" spans="1:34" s="621" customFormat="1" ht="15.75" customHeight="1" hidden="1">
      <c r="A52" s="830"/>
      <c r="B52" s="311"/>
      <c r="C52" s="944"/>
      <c r="D52" s="318"/>
      <c r="E52" s="306"/>
      <c r="F52" s="307"/>
      <c r="G52" s="308"/>
      <c r="H52" s="663"/>
      <c r="I52" s="663"/>
      <c r="J52" s="663"/>
      <c r="K52" s="306"/>
      <c r="L52" s="307"/>
      <c r="M52" s="308"/>
      <c r="N52" s="646"/>
      <c r="O52" s="646"/>
      <c r="P52" s="647"/>
      <c r="Q52" s="310"/>
      <c r="R52" s="471">
        <f t="shared" si="0"/>
        <v>0</v>
      </c>
      <c r="S52" s="307"/>
      <c r="T52" s="671"/>
      <c r="U52" s="39"/>
      <c r="V52" s="39"/>
      <c r="W52" s="39"/>
      <c r="X52" s="578"/>
      <c r="Y52" s="578"/>
      <c r="Z52" s="979" t="str">
        <f t="shared" si="6"/>
        <v>cwi‡kva</v>
      </c>
      <c r="AA52" s="39"/>
      <c r="AB52" s="32"/>
      <c r="AC52" s="809"/>
      <c r="AD52" s="809"/>
      <c r="AE52" s="809">
        <v>0</v>
      </c>
      <c r="AF52" s="955"/>
      <c r="AG52" s="809">
        <f t="shared" si="8"/>
        <v>0</v>
      </c>
      <c r="AH52" s="809">
        <f t="shared" si="9"/>
        <v>0</v>
      </c>
    </row>
    <row r="53" spans="1:34" s="621" customFormat="1" ht="15.75" customHeight="1" hidden="1">
      <c r="A53" s="830"/>
      <c r="B53" s="311"/>
      <c r="C53" s="944"/>
      <c r="D53" s="318"/>
      <c r="E53" s="306"/>
      <c r="F53" s="307"/>
      <c r="G53" s="308"/>
      <c r="H53" s="663"/>
      <c r="I53" s="663"/>
      <c r="J53" s="663"/>
      <c r="K53" s="306"/>
      <c r="L53" s="307"/>
      <c r="M53" s="308"/>
      <c r="N53" s="646"/>
      <c r="O53" s="646"/>
      <c r="P53" s="647"/>
      <c r="Q53" s="310"/>
      <c r="R53" s="471">
        <f t="shared" si="0"/>
        <v>0</v>
      </c>
      <c r="S53" s="307"/>
      <c r="T53" s="671"/>
      <c r="U53" s="39"/>
      <c r="V53" s="39"/>
      <c r="W53" s="39"/>
      <c r="X53" s="578"/>
      <c r="Y53" s="578"/>
      <c r="Z53" s="979" t="str">
        <f t="shared" si="6"/>
        <v>cwi‡kva</v>
      </c>
      <c r="AA53" s="39"/>
      <c r="AB53" s="32"/>
      <c r="AC53" s="809"/>
      <c r="AD53" s="809"/>
      <c r="AE53" s="809">
        <v>0</v>
      </c>
      <c r="AF53" s="955"/>
      <c r="AG53" s="809">
        <f t="shared" si="8"/>
        <v>0</v>
      </c>
      <c r="AH53" s="809">
        <f t="shared" si="9"/>
        <v>0</v>
      </c>
    </row>
    <row r="54" spans="1:34" s="621" customFormat="1" ht="15.75" customHeight="1" hidden="1">
      <c r="A54" s="830"/>
      <c r="B54" s="311"/>
      <c r="C54" s="944"/>
      <c r="D54" s="318"/>
      <c r="E54" s="306"/>
      <c r="F54" s="307"/>
      <c r="G54" s="308"/>
      <c r="H54" s="663"/>
      <c r="I54" s="663"/>
      <c r="J54" s="663"/>
      <c r="K54" s="306"/>
      <c r="L54" s="307"/>
      <c r="M54" s="308"/>
      <c r="N54" s="646"/>
      <c r="O54" s="646"/>
      <c r="P54" s="647"/>
      <c r="Q54" s="310"/>
      <c r="R54" s="471">
        <f t="shared" si="0"/>
        <v>0</v>
      </c>
      <c r="S54" s="307"/>
      <c r="T54" s="671"/>
      <c r="U54" s="39"/>
      <c r="V54" s="39"/>
      <c r="W54" s="39"/>
      <c r="X54" s="578"/>
      <c r="Y54" s="578"/>
      <c r="Z54" s="979" t="str">
        <f t="shared" si="6"/>
        <v>cwi‡kva</v>
      </c>
      <c r="AA54" s="39"/>
      <c r="AB54" s="32"/>
      <c r="AC54" s="809"/>
      <c r="AD54" s="809"/>
      <c r="AE54" s="809">
        <v>0</v>
      </c>
      <c r="AF54" s="955"/>
      <c r="AG54" s="809">
        <f t="shared" si="8"/>
        <v>0</v>
      </c>
      <c r="AH54" s="809">
        <f t="shared" si="9"/>
        <v>0</v>
      </c>
    </row>
    <row r="55" spans="1:34" s="621" customFormat="1" ht="15.75" customHeight="1" hidden="1">
      <c r="A55" s="830"/>
      <c r="B55" s="311"/>
      <c r="C55" s="944"/>
      <c r="D55" s="318"/>
      <c r="E55" s="306"/>
      <c r="F55" s="307"/>
      <c r="G55" s="308"/>
      <c r="H55" s="663"/>
      <c r="I55" s="663"/>
      <c r="J55" s="663"/>
      <c r="K55" s="306"/>
      <c r="L55" s="307"/>
      <c r="M55" s="308"/>
      <c r="N55" s="646"/>
      <c r="O55" s="646"/>
      <c r="P55" s="647"/>
      <c r="Q55" s="310"/>
      <c r="R55" s="471">
        <f t="shared" si="0"/>
        <v>0</v>
      </c>
      <c r="S55" s="307"/>
      <c r="T55" s="671"/>
      <c r="U55" s="39"/>
      <c r="V55" s="39"/>
      <c r="W55" s="39"/>
      <c r="X55" s="578"/>
      <c r="Y55" s="578"/>
      <c r="Z55" s="979" t="str">
        <f t="shared" si="6"/>
        <v>cwi‡kva</v>
      </c>
      <c r="AA55" s="39"/>
      <c r="AB55" s="32"/>
      <c r="AC55" s="809"/>
      <c r="AD55" s="809"/>
      <c r="AE55" s="809">
        <v>0</v>
      </c>
      <c r="AF55" s="955"/>
      <c r="AG55" s="809">
        <f t="shared" si="8"/>
        <v>0</v>
      </c>
      <c r="AH55" s="809">
        <f t="shared" si="9"/>
        <v>0</v>
      </c>
    </row>
    <row r="56" spans="1:34" s="621" customFormat="1" ht="15.75" customHeight="1" hidden="1">
      <c r="A56" s="944"/>
      <c r="B56" s="311"/>
      <c r="C56" s="944"/>
      <c r="D56" s="318"/>
      <c r="E56" s="306"/>
      <c r="F56" s="307"/>
      <c r="G56" s="308"/>
      <c r="H56" s="663"/>
      <c r="I56" s="663"/>
      <c r="J56" s="663"/>
      <c r="K56" s="306"/>
      <c r="L56" s="307"/>
      <c r="M56" s="308"/>
      <c r="N56" s="646"/>
      <c r="O56" s="646"/>
      <c r="P56" s="647"/>
      <c r="Q56" s="310"/>
      <c r="R56" s="471">
        <f t="shared" si="0"/>
        <v>0</v>
      </c>
      <c r="S56" s="307"/>
      <c r="T56" s="671"/>
      <c r="U56" s="39"/>
      <c r="V56" s="39"/>
      <c r="W56" s="39"/>
      <c r="X56" s="578"/>
      <c r="Y56" s="578"/>
      <c r="Z56" s="979" t="str">
        <f t="shared" si="6"/>
        <v>cwi‡kva</v>
      </c>
      <c r="AA56" s="39"/>
      <c r="AB56" s="32"/>
      <c r="AC56" s="809"/>
      <c r="AD56" s="809"/>
      <c r="AE56" s="809">
        <v>0</v>
      </c>
      <c r="AF56" s="955"/>
      <c r="AG56" s="809">
        <f t="shared" si="8"/>
        <v>0</v>
      </c>
      <c r="AH56" s="809">
        <f t="shared" si="9"/>
        <v>0</v>
      </c>
    </row>
    <row r="57" spans="1:34" s="621" customFormat="1" ht="15.75" customHeight="1" hidden="1">
      <c r="A57" s="944"/>
      <c r="B57" s="311"/>
      <c r="C57" s="944"/>
      <c r="D57" s="318"/>
      <c r="E57" s="306"/>
      <c r="F57" s="307"/>
      <c r="G57" s="308"/>
      <c r="H57" s="663"/>
      <c r="I57" s="663"/>
      <c r="J57" s="663"/>
      <c r="K57" s="306"/>
      <c r="L57" s="307"/>
      <c r="M57" s="308"/>
      <c r="N57" s="646"/>
      <c r="O57" s="646"/>
      <c r="P57" s="647"/>
      <c r="Q57" s="310"/>
      <c r="R57" s="471"/>
      <c r="S57" s="307"/>
      <c r="T57" s="671"/>
      <c r="U57" s="39"/>
      <c r="V57" s="39"/>
      <c r="W57" s="39"/>
      <c r="X57" s="578"/>
      <c r="Y57" s="578"/>
      <c r="Z57" s="979"/>
      <c r="AA57" s="39"/>
      <c r="AB57" s="32"/>
      <c r="AC57" s="809"/>
      <c r="AD57" s="809"/>
      <c r="AE57" s="809">
        <v>0</v>
      </c>
      <c r="AF57" s="955"/>
      <c r="AG57" s="809">
        <f t="shared" si="8"/>
        <v>0</v>
      </c>
      <c r="AH57" s="809">
        <f t="shared" si="9"/>
        <v>0</v>
      </c>
    </row>
    <row r="58" spans="1:34" s="621" customFormat="1" ht="15.75" customHeight="1" hidden="1">
      <c r="A58" s="944"/>
      <c r="B58" s="311"/>
      <c r="C58" s="944"/>
      <c r="D58" s="318"/>
      <c r="E58" s="306"/>
      <c r="F58" s="307"/>
      <c r="G58" s="308"/>
      <c r="H58" s="663"/>
      <c r="I58" s="663"/>
      <c r="J58" s="663"/>
      <c r="K58" s="306"/>
      <c r="L58" s="307"/>
      <c r="M58" s="308"/>
      <c r="N58" s="646"/>
      <c r="O58" s="646"/>
      <c r="P58" s="647"/>
      <c r="Q58" s="310"/>
      <c r="R58" s="471"/>
      <c r="S58" s="307"/>
      <c r="T58" s="671"/>
      <c r="U58" s="39"/>
      <c r="V58" s="39"/>
      <c r="W58" s="39"/>
      <c r="X58" s="578"/>
      <c r="Y58" s="578"/>
      <c r="Z58" s="979"/>
      <c r="AA58" s="39"/>
      <c r="AB58" s="32"/>
      <c r="AC58" s="809"/>
      <c r="AD58" s="809"/>
      <c r="AE58" s="809">
        <v>0</v>
      </c>
      <c r="AF58" s="955"/>
      <c r="AG58" s="809">
        <f t="shared" si="8"/>
        <v>0</v>
      </c>
      <c r="AH58" s="809">
        <f t="shared" si="9"/>
        <v>0</v>
      </c>
    </row>
    <row r="59" spans="1:34" s="621" customFormat="1" ht="15.75" customHeight="1" hidden="1">
      <c r="A59" s="944"/>
      <c r="B59" s="311"/>
      <c r="C59" s="944"/>
      <c r="D59" s="318"/>
      <c r="E59" s="306"/>
      <c r="F59" s="307"/>
      <c r="G59" s="308"/>
      <c r="H59" s="663"/>
      <c r="I59" s="663"/>
      <c r="J59" s="663"/>
      <c r="K59" s="306"/>
      <c r="L59" s="307"/>
      <c r="M59" s="308"/>
      <c r="N59" s="646"/>
      <c r="O59" s="646"/>
      <c r="P59" s="647"/>
      <c r="Q59" s="310"/>
      <c r="R59" s="471">
        <f t="shared" si="0"/>
        <v>0</v>
      </c>
      <c r="S59" s="307"/>
      <c r="T59" s="671"/>
      <c r="U59" s="39"/>
      <c r="V59" s="39"/>
      <c r="W59" s="39"/>
      <c r="X59" s="578"/>
      <c r="Y59" s="578"/>
      <c r="Z59" s="979"/>
      <c r="AA59" s="39"/>
      <c r="AB59" s="32"/>
      <c r="AC59" s="809"/>
      <c r="AD59" s="809"/>
      <c r="AE59" s="809">
        <v>0</v>
      </c>
      <c r="AF59" s="955"/>
      <c r="AG59" s="809">
        <f t="shared" si="8"/>
        <v>0</v>
      </c>
      <c r="AH59" s="809">
        <f t="shared" si="9"/>
        <v>0</v>
      </c>
    </row>
    <row r="60" spans="1:34" s="621" customFormat="1" ht="14.25">
      <c r="A60" s="944"/>
      <c r="B60" s="1920" t="s">
        <v>606</v>
      </c>
      <c r="C60" s="1920"/>
      <c r="D60" s="1920"/>
      <c r="E60" s="981">
        <f>SUM(E7:E59)</f>
        <v>70250</v>
      </c>
      <c r="F60" s="981">
        <f>SUM(F7:F59)</f>
        <v>0</v>
      </c>
      <c r="G60" s="981">
        <f>G440</f>
        <v>86945</v>
      </c>
      <c r="H60" s="982">
        <f>SUM(H7:H59)</f>
        <v>9617</v>
      </c>
      <c r="I60" s="981">
        <f>SUM(I7:I59)</f>
        <v>0</v>
      </c>
      <c r="J60" s="981">
        <f>J440</f>
        <v>27976</v>
      </c>
      <c r="K60" s="982">
        <f>SUM(K7:K59)</f>
        <v>70250</v>
      </c>
      <c r="L60" s="982">
        <f>SUM(L7:L59)</f>
        <v>0</v>
      </c>
      <c r="M60" s="982">
        <f>M440</f>
        <v>8166</v>
      </c>
      <c r="N60" s="982">
        <f>SUM(N7:N59)</f>
        <v>9617</v>
      </c>
      <c r="O60" s="982">
        <f>SUM(O7:O59)</f>
        <v>0</v>
      </c>
      <c r="P60" s="982">
        <f>P440</f>
        <v>500</v>
      </c>
      <c r="Q60" s="982">
        <f>SUM(Q7:Q59)</f>
        <v>2792</v>
      </c>
      <c r="R60" s="982"/>
      <c r="S60" s="981">
        <f aca="true" t="shared" si="12" ref="S60:Y60">SUM(S7:S59)</f>
        <v>0</v>
      </c>
      <c r="T60" s="981">
        <f t="shared" si="12"/>
        <v>0</v>
      </c>
      <c r="U60" s="981">
        <f t="shared" si="12"/>
        <v>1734000</v>
      </c>
      <c r="V60" s="981">
        <f t="shared" si="12"/>
        <v>531750</v>
      </c>
      <c r="W60" s="981">
        <f t="shared" si="12"/>
        <v>1202250</v>
      </c>
      <c r="X60" s="981">
        <f t="shared" si="12"/>
        <v>602000</v>
      </c>
      <c r="Y60" s="981">
        <f t="shared" si="12"/>
        <v>1084000</v>
      </c>
      <c r="Z60" s="981"/>
      <c r="AA60" s="981">
        <f>SUM(AA7:AA59)</f>
        <v>1084000</v>
      </c>
      <c r="AB60" s="983"/>
      <c r="AC60" s="809"/>
      <c r="AD60" s="809"/>
      <c r="AE60" s="809">
        <v>10575</v>
      </c>
      <c r="AF60" s="955"/>
      <c r="AG60" s="809">
        <f t="shared" si="8"/>
        <v>20692</v>
      </c>
      <c r="AH60" s="809">
        <f t="shared" si="9"/>
        <v>2792</v>
      </c>
    </row>
    <row r="61" spans="1:35" s="622" customFormat="1" ht="4.5" customHeight="1">
      <c r="A61" s="944"/>
      <c r="B61" s="311"/>
      <c r="C61" s="944"/>
      <c r="D61" s="305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24"/>
      <c r="Q61" s="305"/>
      <c r="R61" s="305"/>
      <c r="S61" s="305"/>
      <c r="T61" s="310"/>
      <c r="U61" s="39"/>
      <c r="V61" s="39"/>
      <c r="W61" s="39"/>
      <c r="X61" s="578"/>
      <c r="Y61" s="39"/>
      <c r="Z61" s="979"/>
      <c r="AA61" s="39"/>
      <c r="AB61" s="32"/>
      <c r="AC61" s="809"/>
      <c r="AD61" s="809"/>
      <c r="AE61" s="809"/>
      <c r="AF61" s="955"/>
      <c r="AG61" s="809"/>
      <c r="AH61" s="809"/>
      <c r="AI61" s="621"/>
    </row>
    <row r="62" spans="1:34" s="621" customFormat="1" ht="6.75" customHeight="1">
      <c r="A62" s="944"/>
      <c r="B62" s="311"/>
      <c r="C62" s="944"/>
      <c r="D62" s="305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24"/>
      <c r="Q62" s="305"/>
      <c r="R62" s="305"/>
      <c r="S62" s="305"/>
      <c r="T62" s="310"/>
      <c r="U62" s="39"/>
      <c r="V62" s="39"/>
      <c r="W62" s="39"/>
      <c r="X62" s="578"/>
      <c r="Y62" s="39"/>
      <c r="Z62" s="979"/>
      <c r="AA62" s="39"/>
      <c r="AB62" s="32"/>
      <c r="AC62" s="809"/>
      <c r="AD62" s="809"/>
      <c r="AE62" s="809"/>
      <c r="AF62" s="955"/>
      <c r="AG62" s="809"/>
      <c r="AH62" s="809"/>
    </row>
    <row r="63" spans="1:34" s="621" customFormat="1" ht="27" customHeight="1">
      <c r="A63" s="1921" t="s">
        <v>487</v>
      </c>
      <c r="B63" s="1921"/>
      <c r="C63" s="1921"/>
      <c r="D63" s="1921"/>
      <c r="E63" s="1921"/>
      <c r="F63" s="1921"/>
      <c r="G63" s="1921"/>
      <c r="H63" s="1921"/>
      <c r="I63" s="1921"/>
      <c r="J63" s="1921"/>
      <c r="K63" s="1921"/>
      <c r="L63" s="1921"/>
      <c r="M63" s="1921"/>
      <c r="N63" s="1921"/>
      <c r="O63" s="1921"/>
      <c r="P63" s="1921"/>
      <c r="Q63" s="1921"/>
      <c r="R63" s="1921"/>
      <c r="S63" s="1921"/>
      <c r="T63" s="1921"/>
      <c r="U63" s="1921"/>
      <c r="V63" s="1921"/>
      <c r="W63" s="1921"/>
      <c r="X63" s="578"/>
      <c r="Y63" s="1867" t="s">
        <v>899</v>
      </c>
      <c r="Z63" s="1867"/>
      <c r="AA63" s="1867"/>
      <c r="AB63" s="971"/>
      <c r="AC63" s="953"/>
      <c r="AD63" s="953"/>
      <c r="AE63" s="809"/>
      <c r="AF63" s="952"/>
      <c r="AG63" s="809"/>
      <c r="AH63" s="809"/>
    </row>
    <row r="64" spans="1:34" s="621" customFormat="1" ht="15.75" customHeight="1">
      <c r="A64" s="1893" t="s">
        <v>451</v>
      </c>
      <c r="B64" s="1896" t="s">
        <v>760</v>
      </c>
      <c r="C64" s="1893" t="s">
        <v>759</v>
      </c>
      <c r="D64" s="1893" t="s">
        <v>761</v>
      </c>
      <c r="E64" s="1890" t="s">
        <v>2</v>
      </c>
      <c r="F64" s="1890"/>
      <c r="G64" s="1890"/>
      <c r="H64" s="1890"/>
      <c r="I64" s="1890"/>
      <c r="J64" s="1890"/>
      <c r="K64" s="1901" t="s">
        <v>8</v>
      </c>
      <c r="L64" s="1901"/>
      <c r="M64" s="1901"/>
      <c r="N64" s="1901"/>
      <c r="O64" s="1901"/>
      <c r="P64" s="1901"/>
      <c r="Q64" s="1901"/>
      <c r="R64" s="947"/>
      <c r="S64" s="305"/>
      <c r="T64" s="305"/>
      <c r="U64" s="35"/>
      <c r="V64" s="35"/>
      <c r="W64" s="35"/>
      <c r="X64" s="1875" t="s">
        <v>918</v>
      </c>
      <c r="Y64" s="1876" t="s">
        <v>919</v>
      </c>
      <c r="Z64" s="1877" t="s">
        <v>631</v>
      </c>
      <c r="AA64" s="1873" t="s">
        <v>920</v>
      </c>
      <c r="AB64" s="1868" t="s">
        <v>760</v>
      </c>
      <c r="AC64" s="1865" t="s">
        <v>913</v>
      </c>
      <c r="AD64" s="1865" t="s">
        <v>915</v>
      </c>
      <c r="AE64" s="1875" t="s">
        <v>914</v>
      </c>
      <c r="AF64" s="1924" t="s">
        <v>916</v>
      </c>
      <c r="AG64" s="1876" t="s">
        <v>927</v>
      </c>
      <c r="AH64" s="1876" t="s">
        <v>928</v>
      </c>
    </row>
    <row r="65" spans="1:34" s="621" customFormat="1" ht="15.75" customHeight="1">
      <c r="A65" s="1893"/>
      <c r="B65" s="1896"/>
      <c r="C65" s="1893"/>
      <c r="D65" s="1894"/>
      <c r="E65" s="1881" t="s">
        <v>1</v>
      </c>
      <c r="F65" s="1881"/>
      <c r="G65" s="1881"/>
      <c r="H65" s="1881" t="s">
        <v>462</v>
      </c>
      <c r="I65" s="1881"/>
      <c r="J65" s="1881"/>
      <c r="K65" s="1887" t="s">
        <v>1</v>
      </c>
      <c r="L65" s="1887"/>
      <c r="M65" s="1887"/>
      <c r="N65" s="1887" t="s">
        <v>462</v>
      </c>
      <c r="O65" s="1887"/>
      <c r="P65" s="1887"/>
      <c r="Q65" s="1879" t="s">
        <v>719</v>
      </c>
      <c r="R65" s="1879" t="s">
        <v>409</v>
      </c>
      <c r="S65" s="1356" t="s">
        <v>464</v>
      </c>
      <c r="T65" s="1356" t="s">
        <v>465</v>
      </c>
      <c r="U65" s="1356" t="s">
        <v>697</v>
      </c>
      <c r="V65" s="1356" t="s">
        <v>896</v>
      </c>
      <c r="W65" s="1356" t="s">
        <v>698</v>
      </c>
      <c r="X65" s="1875"/>
      <c r="Y65" s="1876"/>
      <c r="Z65" s="1877"/>
      <c r="AA65" s="1874"/>
      <c r="AB65" s="1868"/>
      <c r="AC65" s="1866"/>
      <c r="AD65" s="1866"/>
      <c r="AE65" s="1875"/>
      <c r="AF65" s="1924"/>
      <c r="AG65" s="1876"/>
      <c r="AH65" s="1876"/>
    </row>
    <row r="66" spans="1:34" s="621" customFormat="1" ht="48" customHeight="1">
      <c r="A66" s="1893"/>
      <c r="B66" s="1896"/>
      <c r="C66" s="1893"/>
      <c r="D66" s="1894"/>
      <c r="E66" s="631" t="s">
        <v>694</v>
      </c>
      <c r="F66" s="631" t="s">
        <v>440</v>
      </c>
      <c r="G66" s="631" t="s">
        <v>695</v>
      </c>
      <c r="H66" s="631" t="s">
        <v>717</v>
      </c>
      <c r="I66" s="631" t="s">
        <v>440</v>
      </c>
      <c r="J66" s="631" t="s">
        <v>695</v>
      </c>
      <c r="K66" s="632" t="s">
        <v>694</v>
      </c>
      <c r="L66" s="632" t="s">
        <v>440</v>
      </c>
      <c r="M66" s="632" t="s">
        <v>695</v>
      </c>
      <c r="N66" s="632" t="s">
        <v>694</v>
      </c>
      <c r="O66" s="632" t="s">
        <v>440</v>
      </c>
      <c r="P66" s="632" t="s">
        <v>718</v>
      </c>
      <c r="Q66" s="1879"/>
      <c r="R66" s="1879"/>
      <c r="S66" s="1356"/>
      <c r="T66" s="1356"/>
      <c r="U66" s="1356"/>
      <c r="V66" s="1356"/>
      <c r="W66" s="1356"/>
      <c r="X66" s="1875"/>
      <c r="Y66" s="1876"/>
      <c r="Z66" s="1877"/>
      <c r="AA66" s="1874"/>
      <c r="AB66" s="1868"/>
      <c r="AC66" s="1866"/>
      <c r="AD66" s="1866"/>
      <c r="AE66" s="1875"/>
      <c r="AF66" s="1924"/>
      <c r="AG66" s="1876"/>
      <c r="AH66" s="1876"/>
    </row>
    <row r="67" spans="1:34" s="621" customFormat="1" ht="14.25">
      <c r="A67" s="611">
        <v>1</v>
      </c>
      <c r="B67" s="611">
        <v>2</v>
      </c>
      <c r="C67" s="611">
        <v>3</v>
      </c>
      <c r="D67" s="611">
        <v>4</v>
      </c>
      <c r="E67" s="611">
        <v>5</v>
      </c>
      <c r="F67" s="611">
        <v>6</v>
      </c>
      <c r="G67" s="611">
        <v>7</v>
      </c>
      <c r="H67" s="611">
        <v>8</v>
      </c>
      <c r="I67" s="611">
        <v>9</v>
      </c>
      <c r="J67" s="611">
        <v>10</v>
      </c>
      <c r="K67" s="611">
        <v>11</v>
      </c>
      <c r="L67" s="611">
        <v>12</v>
      </c>
      <c r="M67" s="611">
        <v>13</v>
      </c>
      <c r="N67" s="611">
        <v>14</v>
      </c>
      <c r="O67" s="611">
        <v>15</v>
      </c>
      <c r="P67" s="611">
        <v>16</v>
      </c>
      <c r="Q67" s="611">
        <v>17</v>
      </c>
      <c r="R67" s="611"/>
      <c r="S67" s="611">
        <v>18</v>
      </c>
      <c r="T67" s="616">
        <v>19</v>
      </c>
      <c r="U67" s="613">
        <v>20</v>
      </c>
      <c r="V67" s="613">
        <v>21</v>
      </c>
      <c r="W67" s="613">
        <v>22</v>
      </c>
      <c r="X67" s="639">
        <v>23</v>
      </c>
      <c r="Y67" s="640">
        <v>24</v>
      </c>
      <c r="Z67" s="984">
        <v>25</v>
      </c>
      <c r="AA67" s="640">
        <v>26</v>
      </c>
      <c r="AB67" s="618">
        <v>27</v>
      </c>
      <c r="AC67" s="615">
        <v>28</v>
      </c>
      <c r="AD67" s="615">
        <v>29</v>
      </c>
      <c r="AE67" s="615">
        <v>30</v>
      </c>
      <c r="AF67" s="954">
        <v>31</v>
      </c>
      <c r="AG67" s="1004">
        <v>32</v>
      </c>
      <c r="AH67" s="1004">
        <v>33</v>
      </c>
    </row>
    <row r="68" spans="1:34" s="621" customFormat="1" ht="12.75">
      <c r="A68" s="830">
        <v>1</v>
      </c>
      <c r="B68" s="625">
        <v>1299</v>
      </c>
      <c r="C68" s="830">
        <v>22</v>
      </c>
      <c r="D68" s="471" t="s">
        <v>491</v>
      </c>
      <c r="E68" s="472">
        <v>2000</v>
      </c>
      <c r="F68" s="473">
        <v>0</v>
      </c>
      <c r="G68" s="474"/>
      <c r="H68" s="916">
        <f>W68/120</f>
        <v>50</v>
      </c>
      <c r="I68" s="670">
        <v>0</v>
      </c>
      <c r="J68" s="669"/>
      <c r="K68" s="472">
        <v>2000</v>
      </c>
      <c r="L68" s="473"/>
      <c r="M68" s="474"/>
      <c r="N68" s="642">
        <v>50</v>
      </c>
      <c r="O68" s="642"/>
      <c r="P68" s="643"/>
      <c r="Q68" s="471">
        <v>12</v>
      </c>
      <c r="R68" s="471">
        <f aca="true" t="shared" si="13" ref="R68:R99">SUM(K68:Q68)</f>
        <v>2062</v>
      </c>
      <c r="S68" s="473">
        <f aca="true" t="shared" si="14" ref="S68:S99">E68+F68-K68-L68</f>
        <v>0</v>
      </c>
      <c r="T68" s="672">
        <f aca="true" t="shared" si="15" ref="T68:T99">H68+I68-N68-O68</f>
        <v>0</v>
      </c>
      <c r="U68" s="477">
        <v>48000</v>
      </c>
      <c r="V68" s="477">
        <v>42000</v>
      </c>
      <c r="W68" s="477">
        <f aca="true" t="shared" si="16" ref="W68:W99">U68-V68</f>
        <v>6000</v>
      </c>
      <c r="X68" s="578">
        <f aca="true" t="shared" si="17" ref="X68:X99">V68+K68+L68+M68</f>
        <v>44000</v>
      </c>
      <c r="Y68" s="39">
        <f aca="true" t="shared" si="18" ref="Y68:Y99">U68-X68</f>
        <v>4000</v>
      </c>
      <c r="Z68" s="979">
        <f aca="true" t="shared" si="19" ref="Z68:Z99">IF(Y68=0,"cwi‡kva",IF(Y68&gt;0,""))</f>
      </c>
      <c r="AA68" s="39">
        <f aca="true" t="shared" si="20" ref="AA68:AA99">Y68-S68</f>
        <v>4000</v>
      </c>
      <c r="AB68" s="931">
        <v>1299</v>
      </c>
      <c r="AC68" s="809">
        <v>4833</v>
      </c>
      <c r="AD68" s="809">
        <v>164</v>
      </c>
      <c r="AE68" s="809">
        <v>4900</v>
      </c>
      <c r="AF68" s="955">
        <v>167</v>
      </c>
      <c r="AG68" s="809">
        <f t="shared" si="8"/>
        <v>4950</v>
      </c>
      <c r="AH68" s="809">
        <f t="shared" si="9"/>
        <v>179</v>
      </c>
    </row>
    <row r="69" spans="1:34" s="621" customFormat="1" ht="12.75">
      <c r="A69" s="830">
        <v>2</v>
      </c>
      <c r="B69" s="625">
        <v>1302</v>
      </c>
      <c r="C69" s="830">
        <v>22</v>
      </c>
      <c r="D69" s="471" t="s">
        <v>492</v>
      </c>
      <c r="E69" s="472">
        <v>2000</v>
      </c>
      <c r="F69" s="473">
        <v>0</v>
      </c>
      <c r="G69" s="474"/>
      <c r="H69" s="916">
        <f>W69/120</f>
        <v>50</v>
      </c>
      <c r="I69" s="670">
        <v>0</v>
      </c>
      <c r="J69" s="669"/>
      <c r="K69" s="472">
        <v>2000</v>
      </c>
      <c r="L69" s="473"/>
      <c r="M69" s="474"/>
      <c r="N69" s="642">
        <v>50</v>
      </c>
      <c r="O69" s="642"/>
      <c r="P69" s="643"/>
      <c r="Q69" s="471">
        <v>10</v>
      </c>
      <c r="R69" s="471">
        <f t="shared" si="13"/>
        <v>2060</v>
      </c>
      <c r="S69" s="473">
        <f t="shared" si="14"/>
        <v>0</v>
      </c>
      <c r="T69" s="672">
        <f t="shared" si="15"/>
        <v>0</v>
      </c>
      <c r="U69" s="477">
        <v>48000</v>
      </c>
      <c r="V69" s="477">
        <v>42000</v>
      </c>
      <c r="W69" s="477">
        <f t="shared" si="16"/>
        <v>6000</v>
      </c>
      <c r="X69" s="578">
        <f t="shared" si="17"/>
        <v>44000</v>
      </c>
      <c r="Y69" s="39">
        <f t="shared" si="18"/>
        <v>4000</v>
      </c>
      <c r="Z69" s="979">
        <f t="shared" si="19"/>
      </c>
      <c r="AA69" s="39">
        <f t="shared" si="20"/>
        <v>4000</v>
      </c>
      <c r="AB69" s="931">
        <v>1302</v>
      </c>
      <c r="AC69" s="809">
        <v>4833</v>
      </c>
      <c r="AD69" s="809">
        <v>200</v>
      </c>
      <c r="AE69" s="809">
        <v>4900</v>
      </c>
      <c r="AF69" s="955">
        <v>210</v>
      </c>
      <c r="AG69" s="809">
        <f t="shared" si="8"/>
        <v>4950</v>
      </c>
      <c r="AH69" s="809">
        <f t="shared" si="9"/>
        <v>220</v>
      </c>
    </row>
    <row r="70" spans="1:34" s="621" customFormat="1" ht="12.75">
      <c r="A70" s="830">
        <v>3</v>
      </c>
      <c r="B70" s="625">
        <v>1303</v>
      </c>
      <c r="C70" s="830">
        <v>22</v>
      </c>
      <c r="D70" s="471" t="s">
        <v>493</v>
      </c>
      <c r="E70" s="472">
        <v>2000</v>
      </c>
      <c r="F70" s="473">
        <v>0</v>
      </c>
      <c r="G70" s="474"/>
      <c r="H70" s="916">
        <f>W70/120</f>
        <v>50</v>
      </c>
      <c r="I70" s="670">
        <v>0</v>
      </c>
      <c r="J70" s="669"/>
      <c r="K70" s="472">
        <v>2000</v>
      </c>
      <c r="L70" s="473"/>
      <c r="M70" s="474"/>
      <c r="N70" s="642">
        <v>50</v>
      </c>
      <c r="O70" s="642"/>
      <c r="P70" s="643"/>
      <c r="Q70" s="471">
        <v>0</v>
      </c>
      <c r="R70" s="471">
        <f t="shared" si="13"/>
        <v>2050</v>
      </c>
      <c r="S70" s="473">
        <f t="shared" si="14"/>
        <v>0</v>
      </c>
      <c r="T70" s="672">
        <f t="shared" si="15"/>
        <v>0</v>
      </c>
      <c r="U70" s="477">
        <v>48000</v>
      </c>
      <c r="V70" s="477">
        <v>42000</v>
      </c>
      <c r="W70" s="477">
        <f t="shared" si="16"/>
        <v>6000</v>
      </c>
      <c r="X70" s="578">
        <f t="shared" si="17"/>
        <v>44000</v>
      </c>
      <c r="Y70" s="39">
        <f t="shared" si="18"/>
        <v>4000</v>
      </c>
      <c r="Z70" s="979">
        <f t="shared" si="19"/>
      </c>
      <c r="AA70" s="39">
        <f t="shared" si="20"/>
        <v>4000</v>
      </c>
      <c r="AB70" s="931">
        <v>1303</v>
      </c>
      <c r="AC70" s="809">
        <v>4833</v>
      </c>
      <c r="AD70" s="809">
        <v>297</v>
      </c>
      <c r="AE70" s="809">
        <v>4900</v>
      </c>
      <c r="AF70" s="955">
        <v>305</v>
      </c>
      <c r="AG70" s="809">
        <f t="shared" si="8"/>
        <v>4950</v>
      </c>
      <c r="AH70" s="809">
        <f t="shared" si="9"/>
        <v>305</v>
      </c>
    </row>
    <row r="71" spans="1:34" s="621" customFormat="1" ht="12.75">
      <c r="A71" s="830">
        <v>4</v>
      </c>
      <c r="B71" s="625">
        <v>1304</v>
      </c>
      <c r="C71" s="830">
        <v>22</v>
      </c>
      <c r="D71" s="471" t="s">
        <v>489</v>
      </c>
      <c r="E71" s="472">
        <v>1750</v>
      </c>
      <c r="F71" s="473">
        <v>0</v>
      </c>
      <c r="G71" s="474"/>
      <c r="H71" s="916">
        <v>44</v>
      </c>
      <c r="I71" s="670">
        <v>0</v>
      </c>
      <c r="J71" s="669"/>
      <c r="K71" s="472">
        <v>1750</v>
      </c>
      <c r="L71" s="473"/>
      <c r="M71" s="474"/>
      <c r="N71" s="642">
        <v>44</v>
      </c>
      <c r="O71" s="642"/>
      <c r="P71" s="643"/>
      <c r="Q71" s="471">
        <v>16</v>
      </c>
      <c r="R71" s="471">
        <f t="shared" si="13"/>
        <v>1810</v>
      </c>
      <c r="S71" s="473">
        <f t="shared" si="14"/>
        <v>0</v>
      </c>
      <c r="T71" s="672">
        <f t="shared" si="15"/>
        <v>0</v>
      </c>
      <c r="U71" s="477">
        <v>42000</v>
      </c>
      <c r="V71" s="477">
        <v>36750</v>
      </c>
      <c r="W71" s="477">
        <f t="shared" si="16"/>
        <v>5250</v>
      </c>
      <c r="X71" s="578">
        <f t="shared" si="17"/>
        <v>38500</v>
      </c>
      <c r="Y71" s="39">
        <f t="shared" si="18"/>
        <v>3500</v>
      </c>
      <c r="Z71" s="979">
        <f t="shared" si="19"/>
      </c>
      <c r="AA71" s="39">
        <f t="shared" si="20"/>
        <v>3500</v>
      </c>
      <c r="AB71" s="931">
        <v>1304</v>
      </c>
      <c r="AC71" s="809">
        <v>4230</v>
      </c>
      <c r="AD71" s="809">
        <v>241</v>
      </c>
      <c r="AE71" s="809">
        <v>4288</v>
      </c>
      <c r="AF71" s="955">
        <v>253</v>
      </c>
      <c r="AG71" s="809">
        <f t="shared" si="8"/>
        <v>4332</v>
      </c>
      <c r="AH71" s="809">
        <f t="shared" si="9"/>
        <v>269</v>
      </c>
    </row>
    <row r="72" spans="1:34" s="621" customFormat="1" ht="12.75">
      <c r="A72" s="830">
        <v>5</v>
      </c>
      <c r="B72" s="625">
        <v>1306</v>
      </c>
      <c r="C72" s="830">
        <v>20</v>
      </c>
      <c r="D72" s="473" t="s">
        <v>296</v>
      </c>
      <c r="E72" s="472">
        <v>2000</v>
      </c>
      <c r="F72" s="473">
        <v>0</v>
      </c>
      <c r="G72" s="474"/>
      <c r="H72" s="916">
        <v>83</v>
      </c>
      <c r="I72" s="670">
        <v>0</v>
      </c>
      <c r="J72" s="669"/>
      <c r="K72" s="472">
        <v>2000</v>
      </c>
      <c r="L72" s="473"/>
      <c r="M72" s="474"/>
      <c r="N72" s="642">
        <v>83</v>
      </c>
      <c r="O72" s="642"/>
      <c r="P72" s="643"/>
      <c r="Q72" s="471">
        <v>67</v>
      </c>
      <c r="R72" s="471">
        <f t="shared" si="13"/>
        <v>2150</v>
      </c>
      <c r="S72" s="473">
        <f t="shared" si="14"/>
        <v>0</v>
      </c>
      <c r="T72" s="672">
        <f t="shared" si="15"/>
        <v>0</v>
      </c>
      <c r="U72" s="477">
        <v>48000</v>
      </c>
      <c r="V72" s="477">
        <v>38000</v>
      </c>
      <c r="W72" s="477">
        <f t="shared" si="16"/>
        <v>10000</v>
      </c>
      <c r="X72" s="578">
        <f t="shared" si="17"/>
        <v>40000</v>
      </c>
      <c r="Y72" s="39">
        <f t="shared" si="18"/>
        <v>8000</v>
      </c>
      <c r="Z72" s="979">
        <f t="shared" si="19"/>
      </c>
      <c r="AA72" s="39">
        <f t="shared" si="20"/>
        <v>8000</v>
      </c>
      <c r="AB72" s="931">
        <v>1306</v>
      </c>
      <c r="AC72" s="809">
        <v>4650</v>
      </c>
      <c r="AD72" s="809">
        <v>470</v>
      </c>
      <c r="AE72" s="809">
        <v>4750</v>
      </c>
      <c r="AF72" s="955">
        <v>520</v>
      </c>
      <c r="AG72" s="809">
        <f t="shared" si="8"/>
        <v>4833</v>
      </c>
      <c r="AH72" s="809">
        <f t="shared" si="9"/>
        <v>587</v>
      </c>
    </row>
    <row r="73" spans="1:34" s="621" customFormat="1" ht="12.75">
      <c r="A73" s="830">
        <v>6</v>
      </c>
      <c r="B73" s="626">
        <v>1307</v>
      </c>
      <c r="C73" s="830">
        <v>20</v>
      </c>
      <c r="D73" s="471" t="s">
        <v>494</v>
      </c>
      <c r="E73" s="472">
        <v>2000</v>
      </c>
      <c r="F73" s="473">
        <v>0</v>
      </c>
      <c r="G73" s="474"/>
      <c r="H73" s="916">
        <v>83</v>
      </c>
      <c r="I73" s="669">
        <v>0</v>
      </c>
      <c r="J73" s="669"/>
      <c r="K73" s="472">
        <v>2000</v>
      </c>
      <c r="L73" s="473"/>
      <c r="M73" s="474"/>
      <c r="N73" s="642">
        <v>83</v>
      </c>
      <c r="O73" s="642"/>
      <c r="P73" s="643"/>
      <c r="Q73" s="471">
        <v>17</v>
      </c>
      <c r="R73" s="471">
        <f t="shared" si="13"/>
        <v>2100</v>
      </c>
      <c r="S73" s="473">
        <f t="shared" si="14"/>
        <v>0</v>
      </c>
      <c r="T73" s="672">
        <f t="shared" si="15"/>
        <v>0</v>
      </c>
      <c r="U73" s="477">
        <v>48000</v>
      </c>
      <c r="V73" s="477">
        <v>38000</v>
      </c>
      <c r="W73" s="477">
        <f t="shared" si="16"/>
        <v>10000</v>
      </c>
      <c r="X73" s="578">
        <f t="shared" si="17"/>
        <v>40000</v>
      </c>
      <c r="Y73" s="39">
        <f t="shared" si="18"/>
        <v>8000</v>
      </c>
      <c r="Z73" s="979">
        <f t="shared" si="19"/>
      </c>
      <c r="AA73" s="39">
        <f t="shared" si="20"/>
        <v>8000</v>
      </c>
      <c r="AB73" s="932">
        <v>1307</v>
      </c>
      <c r="AC73" s="809">
        <v>4733</v>
      </c>
      <c r="AD73" s="809">
        <v>146</v>
      </c>
      <c r="AE73" s="809">
        <v>4833</v>
      </c>
      <c r="AF73" s="955">
        <v>156</v>
      </c>
      <c r="AG73" s="809">
        <f aca="true" t="shared" si="21" ref="AG73:AG136">AE73+N73+O73+P73</f>
        <v>4916</v>
      </c>
      <c r="AH73" s="809">
        <f aca="true" t="shared" si="22" ref="AH73:AH136">AF73+Q73</f>
        <v>173</v>
      </c>
    </row>
    <row r="74" spans="1:34" s="621" customFormat="1" ht="12.75">
      <c r="A74" s="830">
        <v>7</v>
      </c>
      <c r="B74" s="625">
        <v>1308</v>
      </c>
      <c r="C74" s="830">
        <v>20</v>
      </c>
      <c r="D74" s="471" t="s">
        <v>488</v>
      </c>
      <c r="E74" s="472">
        <v>2000</v>
      </c>
      <c r="F74" s="473">
        <v>0</v>
      </c>
      <c r="G74" s="474"/>
      <c r="H74" s="916">
        <v>83</v>
      </c>
      <c r="I74" s="669">
        <v>0</v>
      </c>
      <c r="J74" s="669"/>
      <c r="K74" s="472">
        <v>2000</v>
      </c>
      <c r="L74" s="473"/>
      <c r="M74" s="474"/>
      <c r="N74" s="642">
        <v>83</v>
      </c>
      <c r="O74" s="642"/>
      <c r="P74" s="643"/>
      <c r="Q74" s="471">
        <v>17</v>
      </c>
      <c r="R74" s="471">
        <f t="shared" si="13"/>
        <v>2100</v>
      </c>
      <c r="S74" s="473">
        <f t="shared" si="14"/>
        <v>0</v>
      </c>
      <c r="T74" s="672">
        <f t="shared" si="15"/>
        <v>0</v>
      </c>
      <c r="U74" s="477">
        <v>48000</v>
      </c>
      <c r="V74" s="477">
        <v>38000</v>
      </c>
      <c r="W74" s="477">
        <f t="shared" si="16"/>
        <v>10000</v>
      </c>
      <c r="X74" s="578">
        <f t="shared" si="17"/>
        <v>40000</v>
      </c>
      <c r="Y74" s="39">
        <f t="shared" si="18"/>
        <v>8000</v>
      </c>
      <c r="Z74" s="979">
        <f t="shared" si="19"/>
      </c>
      <c r="AA74" s="39">
        <f t="shared" si="20"/>
        <v>8000</v>
      </c>
      <c r="AB74" s="931">
        <v>1308</v>
      </c>
      <c r="AC74" s="809">
        <v>4647</v>
      </c>
      <c r="AD74" s="809">
        <v>390</v>
      </c>
      <c r="AE74" s="809">
        <v>4747</v>
      </c>
      <c r="AF74" s="955">
        <v>400</v>
      </c>
      <c r="AG74" s="809">
        <f t="shared" si="21"/>
        <v>4830</v>
      </c>
      <c r="AH74" s="809">
        <f t="shared" si="22"/>
        <v>417</v>
      </c>
    </row>
    <row r="75" spans="1:34" s="621" customFormat="1" ht="12.75">
      <c r="A75" s="830">
        <v>8</v>
      </c>
      <c r="B75" s="625">
        <v>1309</v>
      </c>
      <c r="C75" s="830">
        <v>20</v>
      </c>
      <c r="D75" s="471" t="s">
        <v>495</v>
      </c>
      <c r="E75" s="472">
        <v>1250</v>
      </c>
      <c r="F75" s="473">
        <v>0</v>
      </c>
      <c r="G75" s="474"/>
      <c r="H75" s="916">
        <v>51</v>
      </c>
      <c r="I75" s="669">
        <v>0</v>
      </c>
      <c r="J75" s="669"/>
      <c r="K75" s="472">
        <v>1250</v>
      </c>
      <c r="L75" s="473"/>
      <c r="M75" s="474"/>
      <c r="N75" s="642">
        <v>51</v>
      </c>
      <c r="O75" s="642"/>
      <c r="P75" s="643"/>
      <c r="Q75" s="471">
        <v>49</v>
      </c>
      <c r="R75" s="471">
        <f t="shared" si="13"/>
        <v>1350</v>
      </c>
      <c r="S75" s="473">
        <f t="shared" si="14"/>
        <v>0</v>
      </c>
      <c r="T75" s="672">
        <f t="shared" si="15"/>
        <v>0</v>
      </c>
      <c r="U75" s="477">
        <v>30000</v>
      </c>
      <c r="V75" s="477">
        <v>23750</v>
      </c>
      <c r="W75" s="477">
        <f t="shared" si="16"/>
        <v>6250</v>
      </c>
      <c r="X75" s="578">
        <f t="shared" si="17"/>
        <v>25000</v>
      </c>
      <c r="Y75" s="39">
        <f t="shared" si="18"/>
        <v>5000</v>
      </c>
      <c r="Z75" s="979">
        <f t="shared" si="19"/>
      </c>
      <c r="AA75" s="39">
        <f t="shared" si="20"/>
        <v>5000</v>
      </c>
      <c r="AB75" s="931">
        <v>1309</v>
      </c>
      <c r="AC75" s="809">
        <v>2908</v>
      </c>
      <c r="AD75" s="809">
        <v>362</v>
      </c>
      <c r="AE75" s="809">
        <v>2971</v>
      </c>
      <c r="AF75" s="955">
        <v>369</v>
      </c>
      <c r="AG75" s="809">
        <f t="shared" si="21"/>
        <v>3022</v>
      </c>
      <c r="AH75" s="809">
        <f t="shared" si="22"/>
        <v>418</v>
      </c>
    </row>
    <row r="76" spans="1:34" s="621" customFormat="1" ht="12.75">
      <c r="A76" s="830">
        <v>9</v>
      </c>
      <c r="B76" s="625">
        <v>1310</v>
      </c>
      <c r="C76" s="830">
        <v>20</v>
      </c>
      <c r="D76" s="471" t="s">
        <v>496</v>
      </c>
      <c r="E76" s="472">
        <v>1250</v>
      </c>
      <c r="F76" s="473">
        <v>0</v>
      </c>
      <c r="G76" s="474"/>
      <c r="H76" s="916">
        <v>51</v>
      </c>
      <c r="I76" s="669">
        <v>0</v>
      </c>
      <c r="J76" s="669"/>
      <c r="K76" s="472">
        <v>1250</v>
      </c>
      <c r="L76" s="473"/>
      <c r="M76" s="474"/>
      <c r="N76" s="642">
        <v>51</v>
      </c>
      <c r="O76" s="642"/>
      <c r="P76" s="643"/>
      <c r="Q76" s="471">
        <v>49</v>
      </c>
      <c r="R76" s="471">
        <f t="shared" si="13"/>
        <v>1350</v>
      </c>
      <c r="S76" s="473">
        <f t="shared" si="14"/>
        <v>0</v>
      </c>
      <c r="T76" s="672">
        <f t="shared" si="15"/>
        <v>0</v>
      </c>
      <c r="U76" s="477">
        <v>30000</v>
      </c>
      <c r="V76" s="477">
        <v>23750</v>
      </c>
      <c r="W76" s="477">
        <f t="shared" si="16"/>
        <v>6250</v>
      </c>
      <c r="X76" s="578">
        <f t="shared" si="17"/>
        <v>25000</v>
      </c>
      <c r="Y76" s="39">
        <f t="shared" si="18"/>
        <v>5000</v>
      </c>
      <c r="Z76" s="979">
        <f t="shared" si="19"/>
      </c>
      <c r="AA76" s="39">
        <f t="shared" si="20"/>
        <v>5000</v>
      </c>
      <c r="AB76" s="931">
        <v>1310</v>
      </c>
      <c r="AC76" s="809">
        <v>2908</v>
      </c>
      <c r="AD76" s="809">
        <v>772</v>
      </c>
      <c r="AE76" s="809">
        <v>2971</v>
      </c>
      <c r="AF76" s="955">
        <v>809</v>
      </c>
      <c r="AG76" s="809">
        <f t="shared" si="21"/>
        <v>3022</v>
      </c>
      <c r="AH76" s="809">
        <f t="shared" si="22"/>
        <v>858</v>
      </c>
    </row>
    <row r="77" spans="1:34" s="621" customFormat="1" ht="12.75">
      <c r="A77" s="830">
        <v>10</v>
      </c>
      <c r="B77" s="625">
        <v>1314</v>
      </c>
      <c r="C77" s="830">
        <v>20</v>
      </c>
      <c r="D77" s="471" t="s">
        <v>497</v>
      </c>
      <c r="E77" s="472">
        <v>1625</v>
      </c>
      <c r="F77" s="473">
        <v>0</v>
      </c>
      <c r="G77" s="474"/>
      <c r="H77" s="916">
        <v>68</v>
      </c>
      <c r="I77" s="669">
        <v>0</v>
      </c>
      <c r="J77" s="669"/>
      <c r="K77" s="472">
        <v>1625</v>
      </c>
      <c r="L77" s="473"/>
      <c r="M77" s="474"/>
      <c r="N77" s="642">
        <v>68</v>
      </c>
      <c r="O77" s="642"/>
      <c r="P77" s="643"/>
      <c r="Q77" s="471">
        <v>7</v>
      </c>
      <c r="R77" s="471">
        <f t="shared" si="13"/>
        <v>1700</v>
      </c>
      <c r="S77" s="473">
        <f t="shared" si="14"/>
        <v>0</v>
      </c>
      <c r="T77" s="672">
        <f t="shared" si="15"/>
        <v>0</v>
      </c>
      <c r="U77" s="477">
        <v>39000</v>
      </c>
      <c r="V77" s="477">
        <v>30875</v>
      </c>
      <c r="W77" s="477">
        <f t="shared" si="16"/>
        <v>8125</v>
      </c>
      <c r="X77" s="578">
        <f t="shared" si="17"/>
        <v>32500</v>
      </c>
      <c r="Y77" s="39">
        <f t="shared" si="18"/>
        <v>6500</v>
      </c>
      <c r="Z77" s="979">
        <f t="shared" si="19"/>
      </c>
      <c r="AA77" s="39">
        <f t="shared" si="20"/>
        <v>6500</v>
      </c>
      <c r="AB77" s="931">
        <v>1314</v>
      </c>
      <c r="AC77" s="809">
        <v>3779</v>
      </c>
      <c r="AD77" s="809">
        <v>347</v>
      </c>
      <c r="AE77" s="809">
        <v>3860</v>
      </c>
      <c r="AF77" s="955">
        <v>351</v>
      </c>
      <c r="AG77" s="809">
        <f t="shared" si="21"/>
        <v>3928</v>
      </c>
      <c r="AH77" s="809">
        <f t="shared" si="22"/>
        <v>358</v>
      </c>
    </row>
    <row r="78" spans="1:34" s="621" customFormat="1" ht="12.75">
      <c r="A78" s="830">
        <v>11</v>
      </c>
      <c r="B78" s="625">
        <v>1317</v>
      </c>
      <c r="C78" s="830">
        <v>20</v>
      </c>
      <c r="D78" s="471" t="s">
        <v>498</v>
      </c>
      <c r="E78" s="472">
        <v>2000</v>
      </c>
      <c r="F78" s="473">
        <v>0</v>
      </c>
      <c r="G78" s="474"/>
      <c r="H78" s="916">
        <v>83</v>
      </c>
      <c r="I78" s="669">
        <v>0</v>
      </c>
      <c r="J78" s="669"/>
      <c r="K78" s="472">
        <v>2000</v>
      </c>
      <c r="L78" s="473"/>
      <c r="M78" s="474"/>
      <c r="N78" s="642">
        <v>83</v>
      </c>
      <c r="O78" s="642"/>
      <c r="P78" s="643"/>
      <c r="Q78" s="471">
        <v>17</v>
      </c>
      <c r="R78" s="471">
        <f t="shared" si="13"/>
        <v>2100</v>
      </c>
      <c r="S78" s="473">
        <f t="shared" si="14"/>
        <v>0</v>
      </c>
      <c r="T78" s="672">
        <f t="shared" si="15"/>
        <v>0</v>
      </c>
      <c r="U78" s="477">
        <v>48000</v>
      </c>
      <c r="V78" s="477">
        <v>38000</v>
      </c>
      <c r="W78" s="477">
        <f t="shared" si="16"/>
        <v>10000</v>
      </c>
      <c r="X78" s="578">
        <f t="shared" si="17"/>
        <v>40000</v>
      </c>
      <c r="Y78" s="39">
        <f t="shared" si="18"/>
        <v>8000</v>
      </c>
      <c r="Z78" s="979">
        <f t="shared" si="19"/>
      </c>
      <c r="AA78" s="39">
        <f t="shared" si="20"/>
        <v>8000</v>
      </c>
      <c r="AB78" s="931">
        <v>1317</v>
      </c>
      <c r="AC78" s="809">
        <v>4650</v>
      </c>
      <c r="AD78" s="809">
        <v>218</v>
      </c>
      <c r="AE78" s="809">
        <v>4750</v>
      </c>
      <c r="AF78" s="955">
        <v>228</v>
      </c>
      <c r="AG78" s="809">
        <f t="shared" si="21"/>
        <v>4833</v>
      </c>
      <c r="AH78" s="809">
        <f t="shared" si="22"/>
        <v>245</v>
      </c>
    </row>
    <row r="79" spans="1:34" s="621" customFormat="1" ht="12.75">
      <c r="A79" s="830">
        <v>12</v>
      </c>
      <c r="B79" s="625">
        <v>1319</v>
      </c>
      <c r="C79" s="830">
        <v>20</v>
      </c>
      <c r="D79" s="471" t="s">
        <v>499</v>
      </c>
      <c r="E79" s="472">
        <v>2000</v>
      </c>
      <c r="F79" s="473">
        <v>0</v>
      </c>
      <c r="G79" s="474"/>
      <c r="H79" s="916">
        <v>83</v>
      </c>
      <c r="I79" s="669">
        <v>0</v>
      </c>
      <c r="J79" s="669"/>
      <c r="K79" s="472">
        <v>2000</v>
      </c>
      <c r="L79" s="473"/>
      <c r="M79" s="474"/>
      <c r="N79" s="642">
        <v>83</v>
      </c>
      <c r="O79" s="642"/>
      <c r="P79" s="643"/>
      <c r="Q79" s="471">
        <v>17</v>
      </c>
      <c r="R79" s="471">
        <f t="shared" si="13"/>
        <v>2100</v>
      </c>
      <c r="S79" s="473">
        <f t="shared" si="14"/>
        <v>0</v>
      </c>
      <c r="T79" s="672">
        <f t="shared" si="15"/>
        <v>0</v>
      </c>
      <c r="U79" s="477">
        <v>48000</v>
      </c>
      <c r="V79" s="477">
        <v>38000</v>
      </c>
      <c r="W79" s="477">
        <f t="shared" si="16"/>
        <v>10000</v>
      </c>
      <c r="X79" s="578">
        <f t="shared" si="17"/>
        <v>40000</v>
      </c>
      <c r="Y79" s="39">
        <f t="shared" si="18"/>
        <v>8000</v>
      </c>
      <c r="Z79" s="979">
        <f t="shared" si="19"/>
      </c>
      <c r="AA79" s="39">
        <f t="shared" si="20"/>
        <v>8000</v>
      </c>
      <c r="AB79" s="931">
        <v>1319</v>
      </c>
      <c r="AC79" s="809">
        <v>4650</v>
      </c>
      <c r="AD79" s="809">
        <v>160</v>
      </c>
      <c r="AE79" s="809">
        <v>4750</v>
      </c>
      <c r="AF79" s="955">
        <v>170</v>
      </c>
      <c r="AG79" s="809">
        <f t="shared" si="21"/>
        <v>4833</v>
      </c>
      <c r="AH79" s="809">
        <f t="shared" si="22"/>
        <v>187</v>
      </c>
    </row>
    <row r="80" spans="1:34" s="621" customFormat="1" ht="12.75">
      <c r="A80" s="830">
        <v>13</v>
      </c>
      <c r="B80" s="625">
        <v>1342</v>
      </c>
      <c r="C80" s="830">
        <v>18</v>
      </c>
      <c r="D80" s="476" t="s">
        <v>292</v>
      </c>
      <c r="E80" s="472">
        <v>2000</v>
      </c>
      <c r="F80" s="473">
        <v>10000</v>
      </c>
      <c r="G80" s="474"/>
      <c r="H80" s="916">
        <f>W80/120</f>
        <v>200</v>
      </c>
      <c r="I80" s="669">
        <v>1733</v>
      </c>
      <c r="J80" s="669"/>
      <c r="K80" s="472"/>
      <c r="L80" s="473"/>
      <c r="M80" s="474"/>
      <c r="N80" s="642"/>
      <c r="O80" s="642"/>
      <c r="P80" s="643"/>
      <c r="Q80" s="471"/>
      <c r="R80" s="471">
        <f t="shared" si="13"/>
        <v>0</v>
      </c>
      <c r="S80" s="473">
        <f t="shared" si="14"/>
        <v>12000</v>
      </c>
      <c r="T80" s="672">
        <f t="shared" si="15"/>
        <v>1933</v>
      </c>
      <c r="U80" s="477">
        <v>48000</v>
      </c>
      <c r="V80" s="477">
        <v>24000</v>
      </c>
      <c r="W80" s="477">
        <f t="shared" si="16"/>
        <v>24000</v>
      </c>
      <c r="X80" s="578">
        <f t="shared" si="17"/>
        <v>24000</v>
      </c>
      <c r="Y80" s="39">
        <f t="shared" si="18"/>
        <v>24000</v>
      </c>
      <c r="Z80" s="979">
        <f t="shared" si="19"/>
      </c>
      <c r="AA80" s="39">
        <f t="shared" si="20"/>
        <v>12000</v>
      </c>
      <c r="AB80" s="931">
        <v>1342</v>
      </c>
      <c r="AC80" s="809">
        <v>3349</v>
      </c>
      <c r="AD80" s="809">
        <v>44</v>
      </c>
      <c r="AE80" s="809">
        <v>3466</v>
      </c>
      <c r="AF80" s="955">
        <v>44</v>
      </c>
      <c r="AG80" s="809">
        <f t="shared" si="21"/>
        <v>3466</v>
      </c>
      <c r="AH80" s="809">
        <f t="shared" si="22"/>
        <v>44</v>
      </c>
    </row>
    <row r="81" spans="1:34" s="621" customFormat="1" ht="12.75">
      <c r="A81" s="830">
        <v>14</v>
      </c>
      <c r="B81" s="625">
        <v>1347</v>
      </c>
      <c r="C81" s="830">
        <v>14</v>
      </c>
      <c r="D81" s="471" t="s">
        <v>500</v>
      </c>
      <c r="E81" s="472">
        <v>1750</v>
      </c>
      <c r="F81" s="473">
        <v>0</v>
      </c>
      <c r="G81" s="474"/>
      <c r="H81" s="916">
        <v>160</v>
      </c>
      <c r="I81" s="669">
        <v>0</v>
      </c>
      <c r="J81" s="669"/>
      <c r="K81" s="472">
        <v>1750</v>
      </c>
      <c r="L81" s="473"/>
      <c r="M81" s="474"/>
      <c r="N81" s="642">
        <v>160</v>
      </c>
      <c r="O81" s="642"/>
      <c r="P81" s="643"/>
      <c r="Q81" s="471">
        <v>10</v>
      </c>
      <c r="R81" s="471">
        <f t="shared" si="13"/>
        <v>1920</v>
      </c>
      <c r="S81" s="473">
        <f t="shared" si="14"/>
        <v>0</v>
      </c>
      <c r="T81" s="672">
        <f t="shared" si="15"/>
        <v>0</v>
      </c>
      <c r="U81" s="477">
        <v>42000</v>
      </c>
      <c r="V81" s="477">
        <v>22750</v>
      </c>
      <c r="W81" s="477">
        <f t="shared" si="16"/>
        <v>19250</v>
      </c>
      <c r="X81" s="578">
        <f t="shared" si="17"/>
        <v>24500</v>
      </c>
      <c r="Y81" s="39">
        <f t="shared" si="18"/>
        <v>17500</v>
      </c>
      <c r="Z81" s="979">
        <f t="shared" si="19"/>
      </c>
      <c r="AA81" s="39">
        <f t="shared" si="20"/>
        <v>17500</v>
      </c>
      <c r="AB81" s="931">
        <v>1347</v>
      </c>
      <c r="AC81" s="809">
        <v>3238</v>
      </c>
      <c r="AD81" s="809">
        <v>153</v>
      </c>
      <c r="AE81" s="809">
        <v>3413</v>
      </c>
      <c r="AF81" s="955">
        <v>163</v>
      </c>
      <c r="AG81" s="809">
        <f t="shared" si="21"/>
        <v>3573</v>
      </c>
      <c r="AH81" s="809">
        <f t="shared" si="22"/>
        <v>173</v>
      </c>
    </row>
    <row r="82" spans="1:34" s="621" customFormat="1" ht="12.75">
      <c r="A82" s="830">
        <v>15</v>
      </c>
      <c r="B82" s="625">
        <v>1348</v>
      </c>
      <c r="C82" s="830">
        <v>14</v>
      </c>
      <c r="D82" s="473" t="s">
        <v>502</v>
      </c>
      <c r="E82" s="472">
        <v>1250</v>
      </c>
      <c r="F82" s="473">
        <v>0</v>
      </c>
      <c r="G82" s="474"/>
      <c r="H82" s="916">
        <v>115</v>
      </c>
      <c r="I82" s="669">
        <v>0</v>
      </c>
      <c r="J82" s="669"/>
      <c r="K82" s="472">
        <v>1250</v>
      </c>
      <c r="L82" s="473"/>
      <c r="M82" s="474"/>
      <c r="N82" s="642">
        <v>115</v>
      </c>
      <c r="O82" s="642"/>
      <c r="P82" s="643"/>
      <c r="Q82" s="471">
        <v>5</v>
      </c>
      <c r="R82" s="471">
        <f>SUM(K82:Q82)</f>
        <v>1370</v>
      </c>
      <c r="S82" s="473">
        <f>E82+F82-K82-L82</f>
        <v>0</v>
      </c>
      <c r="T82" s="672">
        <f>H82+I82-N82-O82</f>
        <v>0</v>
      </c>
      <c r="U82" s="477">
        <v>30000</v>
      </c>
      <c r="V82" s="477">
        <v>16250</v>
      </c>
      <c r="W82" s="477">
        <f>U82-V82</f>
        <v>13750</v>
      </c>
      <c r="X82" s="578">
        <f>V82+K82+L82+M82</f>
        <v>17500</v>
      </c>
      <c r="Y82" s="39">
        <f>U82-X82</f>
        <v>12500</v>
      </c>
      <c r="Z82" s="979">
        <f>IF(Y82=0,"cwi‡kva",IF(Y82&gt;0,""))</f>
      </c>
      <c r="AA82" s="39">
        <f>Y82-S82</f>
        <v>12500</v>
      </c>
      <c r="AB82" s="931">
        <v>1348</v>
      </c>
      <c r="AC82" s="809">
        <v>3183</v>
      </c>
      <c r="AD82" s="809">
        <v>143</v>
      </c>
      <c r="AE82" s="809">
        <v>3308</v>
      </c>
      <c r="AF82" s="955">
        <v>143</v>
      </c>
      <c r="AG82" s="809">
        <f>AE82+N82+O82+P82</f>
        <v>3423</v>
      </c>
      <c r="AH82" s="809">
        <f>AF82+Q82</f>
        <v>148</v>
      </c>
    </row>
    <row r="83" spans="1:34" s="621" customFormat="1" ht="12.75">
      <c r="A83" s="830">
        <v>16</v>
      </c>
      <c r="B83" s="625">
        <v>1351</v>
      </c>
      <c r="C83" s="830">
        <v>14</v>
      </c>
      <c r="D83" s="471" t="s">
        <v>501</v>
      </c>
      <c r="E83" s="472">
        <v>1750</v>
      </c>
      <c r="F83" s="473">
        <v>0</v>
      </c>
      <c r="G83" s="474"/>
      <c r="H83" s="916">
        <v>160</v>
      </c>
      <c r="I83" s="669">
        <v>0</v>
      </c>
      <c r="J83" s="669"/>
      <c r="K83" s="472">
        <v>1750</v>
      </c>
      <c r="L83" s="473"/>
      <c r="M83" s="474"/>
      <c r="N83" s="642">
        <v>160</v>
      </c>
      <c r="O83" s="642"/>
      <c r="P83" s="643"/>
      <c r="Q83" s="471">
        <v>10</v>
      </c>
      <c r="R83" s="471">
        <f t="shared" si="13"/>
        <v>1920</v>
      </c>
      <c r="S83" s="473">
        <f t="shared" si="14"/>
        <v>0</v>
      </c>
      <c r="T83" s="672">
        <f t="shared" si="15"/>
        <v>0</v>
      </c>
      <c r="U83" s="477">
        <v>42000</v>
      </c>
      <c r="V83" s="477">
        <v>22750</v>
      </c>
      <c r="W83" s="477">
        <f t="shared" si="16"/>
        <v>19250</v>
      </c>
      <c r="X83" s="578">
        <f t="shared" si="17"/>
        <v>24500</v>
      </c>
      <c r="Y83" s="39">
        <f t="shared" si="18"/>
        <v>17500</v>
      </c>
      <c r="Z83" s="979">
        <f t="shared" si="19"/>
      </c>
      <c r="AA83" s="39">
        <f t="shared" si="20"/>
        <v>17500</v>
      </c>
      <c r="AB83" s="931">
        <v>1351</v>
      </c>
      <c r="AC83" s="809">
        <v>2368</v>
      </c>
      <c r="AD83" s="809">
        <v>22</v>
      </c>
      <c r="AE83" s="809">
        <v>2543</v>
      </c>
      <c r="AF83" s="955">
        <v>32</v>
      </c>
      <c r="AG83" s="809">
        <f t="shared" si="21"/>
        <v>2703</v>
      </c>
      <c r="AH83" s="809">
        <f t="shared" si="22"/>
        <v>42</v>
      </c>
    </row>
    <row r="84" spans="1:34" s="621" customFormat="1" ht="12.75">
      <c r="A84" s="830">
        <v>17</v>
      </c>
      <c r="B84" s="625">
        <v>1355</v>
      </c>
      <c r="C84" s="830">
        <v>14</v>
      </c>
      <c r="D84" s="473" t="s">
        <v>503</v>
      </c>
      <c r="E84" s="472">
        <v>1750</v>
      </c>
      <c r="F84" s="473">
        <v>0</v>
      </c>
      <c r="G84" s="474"/>
      <c r="H84" s="916">
        <v>159</v>
      </c>
      <c r="I84" s="669">
        <v>0</v>
      </c>
      <c r="J84" s="669"/>
      <c r="K84" s="472">
        <v>1750</v>
      </c>
      <c r="L84" s="473"/>
      <c r="M84" s="474"/>
      <c r="N84" s="642">
        <v>159</v>
      </c>
      <c r="O84" s="642"/>
      <c r="P84" s="643"/>
      <c r="Q84" s="471">
        <v>51</v>
      </c>
      <c r="R84" s="471">
        <f t="shared" si="13"/>
        <v>1960</v>
      </c>
      <c r="S84" s="473">
        <f t="shared" si="14"/>
        <v>0</v>
      </c>
      <c r="T84" s="672">
        <f t="shared" si="15"/>
        <v>0</v>
      </c>
      <c r="U84" s="477">
        <v>42000</v>
      </c>
      <c r="V84" s="477">
        <v>22750</v>
      </c>
      <c r="W84" s="477">
        <f t="shared" si="16"/>
        <v>19250</v>
      </c>
      <c r="X84" s="578">
        <f t="shared" si="17"/>
        <v>24500</v>
      </c>
      <c r="Y84" s="39">
        <f t="shared" si="18"/>
        <v>17500</v>
      </c>
      <c r="Z84" s="979">
        <f t="shared" si="19"/>
      </c>
      <c r="AA84" s="39">
        <f t="shared" si="20"/>
        <v>17500</v>
      </c>
      <c r="AB84" s="931">
        <v>1355</v>
      </c>
      <c r="AC84" s="809">
        <v>3238</v>
      </c>
      <c r="AD84" s="809">
        <v>176</v>
      </c>
      <c r="AE84" s="809">
        <v>3413</v>
      </c>
      <c r="AF84" s="955">
        <v>231</v>
      </c>
      <c r="AG84" s="809">
        <f t="shared" si="21"/>
        <v>3572</v>
      </c>
      <c r="AH84" s="809">
        <f t="shared" si="22"/>
        <v>282</v>
      </c>
    </row>
    <row r="85" spans="1:34" s="621" customFormat="1" ht="12.75">
      <c r="A85" s="830">
        <v>18</v>
      </c>
      <c r="B85" s="625">
        <v>1387</v>
      </c>
      <c r="C85" s="830">
        <v>10</v>
      </c>
      <c r="D85" s="476" t="s">
        <v>25</v>
      </c>
      <c r="E85" s="472">
        <v>1750</v>
      </c>
      <c r="F85" s="473">
        <v>0</v>
      </c>
      <c r="G85" s="474"/>
      <c r="H85" s="916">
        <v>218</v>
      </c>
      <c r="I85" s="669"/>
      <c r="J85" s="669"/>
      <c r="K85" s="472">
        <v>1750</v>
      </c>
      <c r="L85" s="473"/>
      <c r="M85" s="474"/>
      <c r="N85" s="642">
        <v>218</v>
      </c>
      <c r="O85" s="642"/>
      <c r="P85" s="643"/>
      <c r="Q85" s="471">
        <v>2</v>
      </c>
      <c r="R85" s="471">
        <f t="shared" si="13"/>
        <v>1970</v>
      </c>
      <c r="S85" s="473">
        <f t="shared" si="14"/>
        <v>0</v>
      </c>
      <c r="T85" s="672">
        <f t="shared" si="15"/>
        <v>0</v>
      </c>
      <c r="U85" s="477">
        <v>42000</v>
      </c>
      <c r="V85" s="477">
        <v>15750</v>
      </c>
      <c r="W85" s="477">
        <f t="shared" si="16"/>
        <v>26250</v>
      </c>
      <c r="X85" s="578">
        <f t="shared" si="17"/>
        <v>17500</v>
      </c>
      <c r="Y85" s="39">
        <f t="shared" si="18"/>
        <v>24500</v>
      </c>
      <c r="Z85" s="979">
        <f t="shared" si="19"/>
      </c>
      <c r="AA85" s="39">
        <f t="shared" si="20"/>
        <v>24500</v>
      </c>
      <c r="AB85" s="931">
        <v>1387</v>
      </c>
      <c r="AC85" s="809">
        <v>2392</v>
      </c>
      <c r="AD85" s="809">
        <v>79</v>
      </c>
      <c r="AE85" s="809">
        <v>2625</v>
      </c>
      <c r="AF85" s="955">
        <v>96</v>
      </c>
      <c r="AG85" s="809">
        <f t="shared" si="21"/>
        <v>2843</v>
      </c>
      <c r="AH85" s="809">
        <f t="shared" si="22"/>
        <v>98</v>
      </c>
    </row>
    <row r="86" spans="1:34" s="621" customFormat="1" ht="12.75">
      <c r="A86" s="830">
        <v>19</v>
      </c>
      <c r="B86" s="625">
        <v>1388</v>
      </c>
      <c r="C86" s="830">
        <v>10</v>
      </c>
      <c r="D86" s="471" t="s">
        <v>504</v>
      </c>
      <c r="E86" s="472">
        <v>1750</v>
      </c>
      <c r="F86" s="473">
        <v>0</v>
      </c>
      <c r="G86" s="474"/>
      <c r="H86" s="916">
        <v>218</v>
      </c>
      <c r="I86" s="669">
        <v>0</v>
      </c>
      <c r="J86" s="669"/>
      <c r="K86" s="472">
        <v>1750</v>
      </c>
      <c r="L86" s="473"/>
      <c r="M86" s="474"/>
      <c r="N86" s="642">
        <v>218</v>
      </c>
      <c r="O86" s="642"/>
      <c r="P86" s="643"/>
      <c r="Q86" s="471">
        <v>32</v>
      </c>
      <c r="R86" s="471">
        <f t="shared" si="13"/>
        <v>2000</v>
      </c>
      <c r="S86" s="473">
        <f t="shared" si="14"/>
        <v>0</v>
      </c>
      <c r="T86" s="672">
        <f t="shared" si="15"/>
        <v>0</v>
      </c>
      <c r="U86" s="477">
        <v>42000</v>
      </c>
      <c r="V86" s="477">
        <v>15750</v>
      </c>
      <c r="W86" s="477">
        <f t="shared" si="16"/>
        <v>26250</v>
      </c>
      <c r="X86" s="578">
        <f t="shared" si="17"/>
        <v>17500</v>
      </c>
      <c r="Y86" s="39">
        <f t="shared" si="18"/>
        <v>24500</v>
      </c>
      <c r="Z86" s="979">
        <f t="shared" si="19"/>
      </c>
      <c r="AA86" s="39">
        <f t="shared" si="20"/>
        <v>24500</v>
      </c>
      <c r="AB86" s="931">
        <v>1388</v>
      </c>
      <c r="AC86" s="809">
        <v>2392</v>
      </c>
      <c r="AD86" s="809">
        <v>138</v>
      </c>
      <c r="AE86" s="809">
        <v>2625</v>
      </c>
      <c r="AF86" s="955">
        <v>155</v>
      </c>
      <c r="AG86" s="809">
        <f t="shared" si="21"/>
        <v>2843</v>
      </c>
      <c r="AH86" s="809">
        <f t="shared" si="22"/>
        <v>187</v>
      </c>
    </row>
    <row r="87" spans="1:34" s="621" customFormat="1" ht="12.75">
      <c r="A87" s="830">
        <v>20</v>
      </c>
      <c r="B87" s="625">
        <v>1389</v>
      </c>
      <c r="C87" s="830">
        <v>10</v>
      </c>
      <c r="D87" s="471" t="s">
        <v>505</v>
      </c>
      <c r="E87" s="472">
        <v>1750</v>
      </c>
      <c r="F87" s="473">
        <v>0</v>
      </c>
      <c r="G87" s="474"/>
      <c r="H87" s="916">
        <v>218</v>
      </c>
      <c r="I87" s="669">
        <v>0</v>
      </c>
      <c r="J87" s="669"/>
      <c r="K87" s="472">
        <v>1750</v>
      </c>
      <c r="L87" s="473"/>
      <c r="M87" s="474"/>
      <c r="N87" s="642">
        <v>218</v>
      </c>
      <c r="O87" s="642"/>
      <c r="P87" s="643"/>
      <c r="Q87" s="471">
        <v>32</v>
      </c>
      <c r="R87" s="471">
        <f t="shared" si="13"/>
        <v>2000</v>
      </c>
      <c r="S87" s="473">
        <f t="shared" si="14"/>
        <v>0</v>
      </c>
      <c r="T87" s="672">
        <f t="shared" si="15"/>
        <v>0</v>
      </c>
      <c r="U87" s="477">
        <v>42000</v>
      </c>
      <c r="V87" s="477">
        <v>15750</v>
      </c>
      <c r="W87" s="477">
        <f t="shared" si="16"/>
        <v>26250</v>
      </c>
      <c r="X87" s="578">
        <f t="shared" si="17"/>
        <v>17500</v>
      </c>
      <c r="Y87" s="39">
        <f t="shared" si="18"/>
        <v>24500</v>
      </c>
      <c r="Z87" s="979">
        <f t="shared" si="19"/>
      </c>
      <c r="AA87" s="39">
        <f t="shared" si="20"/>
        <v>24500</v>
      </c>
      <c r="AB87" s="931">
        <v>1389</v>
      </c>
      <c r="AC87" s="809">
        <v>2392</v>
      </c>
      <c r="AD87" s="809">
        <v>104</v>
      </c>
      <c r="AE87" s="809">
        <v>2625</v>
      </c>
      <c r="AF87" s="955">
        <v>121</v>
      </c>
      <c r="AG87" s="809">
        <f t="shared" si="21"/>
        <v>2843</v>
      </c>
      <c r="AH87" s="809">
        <f t="shared" si="22"/>
        <v>153</v>
      </c>
    </row>
    <row r="88" spans="1:34" s="621" customFormat="1" ht="12.75">
      <c r="A88" s="830">
        <v>21</v>
      </c>
      <c r="B88" s="625">
        <v>1390</v>
      </c>
      <c r="C88" s="830">
        <v>10</v>
      </c>
      <c r="D88" s="471" t="s">
        <v>507</v>
      </c>
      <c r="E88" s="472">
        <v>2000</v>
      </c>
      <c r="F88" s="473">
        <v>0</v>
      </c>
      <c r="G88" s="474"/>
      <c r="H88" s="916">
        <f>W88/120</f>
        <v>250</v>
      </c>
      <c r="I88" s="669">
        <v>0</v>
      </c>
      <c r="J88" s="669"/>
      <c r="K88" s="472">
        <v>2000</v>
      </c>
      <c r="L88" s="473"/>
      <c r="M88" s="474"/>
      <c r="N88" s="642">
        <v>250</v>
      </c>
      <c r="O88" s="642"/>
      <c r="P88" s="643"/>
      <c r="Q88" s="471">
        <v>10</v>
      </c>
      <c r="R88" s="471">
        <f t="shared" si="13"/>
        <v>2260</v>
      </c>
      <c r="S88" s="473">
        <f t="shared" si="14"/>
        <v>0</v>
      </c>
      <c r="T88" s="672">
        <f t="shared" si="15"/>
        <v>0</v>
      </c>
      <c r="U88" s="477">
        <v>48000</v>
      </c>
      <c r="V88" s="477">
        <v>18000</v>
      </c>
      <c r="W88" s="477">
        <f t="shared" si="16"/>
        <v>30000</v>
      </c>
      <c r="X88" s="578">
        <f t="shared" si="17"/>
        <v>20000</v>
      </c>
      <c r="Y88" s="39">
        <f t="shared" si="18"/>
        <v>28000</v>
      </c>
      <c r="Z88" s="979">
        <f t="shared" si="19"/>
      </c>
      <c r="AA88" s="39">
        <f t="shared" si="20"/>
        <v>28000</v>
      </c>
      <c r="AB88" s="931">
        <v>1390</v>
      </c>
      <c r="AC88" s="809">
        <v>2733</v>
      </c>
      <c r="AD88" s="809">
        <v>87</v>
      </c>
      <c r="AE88" s="809">
        <v>3000</v>
      </c>
      <c r="AF88" s="955">
        <v>100</v>
      </c>
      <c r="AG88" s="809">
        <f t="shared" si="21"/>
        <v>3250</v>
      </c>
      <c r="AH88" s="809">
        <f t="shared" si="22"/>
        <v>110</v>
      </c>
    </row>
    <row r="89" spans="1:34" s="621" customFormat="1" ht="12.75">
      <c r="A89" s="830">
        <v>22</v>
      </c>
      <c r="B89" s="625">
        <v>1391</v>
      </c>
      <c r="C89" s="830">
        <v>10</v>
      </c>
      <c r="D89" s="471" t="s">
        <v>508</v>
      </c>
      <c r="E89" s="472">
        <v>2000</v>
      </c>
      <c r="F89" s="473">
        <v>0</v>
      </c>
      <c r="G89" s="474"/>
      <c r="H89" s="916">
        <f>W89/120</f>
        <v>250</v>
      </c>
      <c r="I89" s="669">
        <v>0</v>
      </c>
      <c r="J89" s="669"/>
      <c r="K89" s="472">
        <v>2000</v>
      </c>
      <c r="L89" s="473"/>
      <c r="M89" s="474"/>
      <c r="N89" s="642">
        <v>250</v>
      </c>
      <c r="O89" s="642"/>
      <c r="P89" s="643"/>
      <c r="Q89" s="471">
        <v>10</v>
      </c>
      <c r="R89" s="471">
        <f t="shared" si="13"/>
        <v>2260</v>
      </c>
      <c r="S89" s="473">
        <f t="shared" si="14"/>
        <v>0</v>
      </c>
      <c r="T89" s="672">
        <f t="shared" si="15"/>
        <v>0</v>
      </c>
      <c r="U89" s="477">
        <v>48000</v>
      </c>
      <c r="V89" s="477">
        <v>18000</v>
      </c>
      <c r="W89" s="477">
        <f t="shared" si="16"/>
        <v>30000</v>
      </c>
      <c r="X89" s="578">
        <f t="shared" si="17"/>
        <v>20000</v>
      </c>
      <c r="Y89" s="39">
        <f t="shared" si="18"/>
        <v>28000</v>
      </c>
      <c r="Z89" s="979">
        <f t="shared" si="19"/>
      </c>
      <c r="AA89" s="39">
        <f t="shared" si="20"/>
        <v>28000</v>
      </c>
      <c r="AB89" s="931">
        <v>1391</v>
      </c>
      <c r="AC89" s="809">
        <v>2733</v>
      </c>
      <c r="AD89" s="809">
        <v>87</v>
      </c>
      <c r="AE89" s="809">
        <v>3000</v>
      </c>
      <c r="AF89" s="955">
        <v>100</v>
      </c>
      <c r="AG89" s="809">
        <f t="shared" si="21"/>
        <v>3250</v>
      </c>
      <c r="AH89" s="809">
        <f t="shared" si="22"/>
        <v>110</v>
      </c>
    </row>
    <row r="90" spans="1:34" s="621" customFormat="1" ht="12.75">
      <c r="A90" s="830">
        <v>23</v>
      </c>
      <c r="B90" s="625">
        <v>1392</v>
      </c>
      <c r="C90" s="830">
        <v>10</v>
      </c>
      <c r="D90" s="471" t="s">
        <v>509</v>
      </c>
      <c r="E90" s="472">
        <v>2000</v>
      </c>
      <c r="F90" s="473">
        <v>4000</v>
      </c>
      <c r="G90" s="474"/>
      <c r="H90" s="916">
        <v>283</v>
      </c>
      <c r="I90" s="669">
        <v>554</v>
      </c>
      <c r="J90" s="669"/>
      <c r="K90" s="472"/>
      <c r="L90" s="473"/>
      <c r="M90" s="474"/>
      <c r="N90" s="642"/>
      <c r="O90" s="642"/>
      <c r="P90" s="643"/>
      <c r="Q90" s="471"/>
      <c r="R90" s="471">
        <f t="shared" si="13"/>
        <v>0</v>
      </c>
      <c r="S90" s="473">
        <f t="shared" si="14"/>
        <v>6000</v>
      </c>
      <c r="T90" s="672">
        <f t="shared" si="15"/>
        <v>837</v>
      </c>
      <c r="U90" s="477">
        <v>48000</v>
      </c>
      <c r="V90" s="477">
        <v>14000</v>
      </c>
      <c r="W90" s="477">
        <f t="shared" si="16"/>
        <v>34000</v>
      </c>
      <c r="X90" s="578">
        <f t="shared" si="17"/>
        <v>14000</v>
      </c>
      <c r="Y90" s="39">
        <f t="shared" si="18"/>
        <v>34000</v>
      </c>
      <c r="Z90" s="979">
        <f t="shared" si="19"/>
      </c>
      <c r="AA90" s="39">
        <f t="shared" si="20"/>
        <v>28000</v>
      </c>
      <c r="AB90" s="931">
        <v>1392</v>
      </c>
      <c r="AC90" s="809">
        <v>2221</v>
      </c>
      <c r="AD90" s="809">
        <v>49</v>
      </c>
      <c r="AE90" s="809">
        <v>2521</v>
      </c>
      <c r="AF90" s="955">
        <v>49</v>
      </c>
      <c r="AG90" s="809">
        <f t="shared" si="21"/>
        <v>2521</v>
      </c>
      <c r="AH90" s="809">
        <f t="shared" si="22"/>
        <v>49</v>
      </c>
    </row>
    <row r="91" spans="1:34" s="621" customFormat="1" ht="12.75">
      <c r="A91" s="830">
        <v>24</v>
      </c>
      <c r="B91" s="625">
        <v>1394</v>
      </c>
      <c r="C91" s="830">
        <v>10</v>
      </c>
      <c r="D91" s="471" t="s">
        <v>510</v>
      </c>
      <c r="E91" s="472">
        <v>2000</v>
      </c>
      <c r="F91" s="473">
        <v>0</v>
      </c>
      <c r="G91" s="474"/>
      <c r="H91" s="916">
        <f>W91/120</f>
        <v>250</v>
      </c>
      <c r="I91" s="669">
        <v>0</v>
      </c>
      <c r="J91" s="669"/>
      <c r="K91" s="472">
        <v>2000</v>
      </c>
      <c r="L91" s="473"/>
      <c r="M91" s="474"/>
      <c r="N91" s="642">
        <v>250</v>
      </c>
      <c r="O91" s="642"/>
      <c r="P91" s="643"/>
      <c r="Q91" s="471">
        <v>10</v>
      </c>
      <c r="R91" s="471">
        <f t="shared" si="13"/>
        <v>2260</v>
      </c>
      <c r="S91" s="473">
        <f t="shared" si="14"/>
        <v>0</v>
      </c>
      <c r="T91" s="672">
        <f t="shared" si="15"/>
        <v>0</v>
      </c>
      <c r="U91" s="477">
        <v>48000</v>
      </c>
      <c r="V91" s="477">
        <v>18000</v>
      </c>
      <c r="W91" s="477">
        <f t="shared" si="16"/>
        <v>30000</v>
      </c>
      <c r="X91" s="578">
        <f t="shared" si="17"/>
        <v>20000</v>
      </c>
      <c r="Y91" s="39">
        <f t="shared" si="18"/>
        <v>28000</v>
      </c>
      <c r="Z91" s="979">
        <f t="shared" si="19"/>
      </c>
      <c r="AA91" s="39">
        <f t="shared" si="20"/>
        <v>28000</v>
      </c>
      <c r="AB91" s="931">
        <v>1394</v>
      </c>
      <c r="AC91" s="809">
        <v>2733</v>
      </c>
      <c r="AD91" s="809">
        <v>77</v>
      </c>
      <c r="AE91" s="809">
        <v>3000</v>
      </c>
      <c r="AF91" s="955">
        <v>90</v>
      </c>
      <c r="AG91" s="809">
        <f t="shared" si="21"/>
        <v>3250</v>
      </c>
      <c r="AH91" s="809">
        <f t="shared" si="22"/>
        <v>100</v>
      </c>
    </row>
    <row r="92" spans="1:34" s="621" customFormat="1" ht="12.75">
      <c r="A92" s="830">
        <v>25</v>
      </c>
      <c r="B92" s="625">
        <v>1395</v>
      </c>
      <c r="C92" s="830">
        <v>10</v>
      </c>
      <c r="D92" s="476" t="s">
        <v>506</v>
      </c>
      <c r="E92" s="472">
        <v>2000</v>
      </c>
      <c r="F92" s="473">
        <v>10000</v>
      </c>
      <c r="G92" s="474"/>
      <c r="H92" s="916">
        <v>333</v>
      </c>
      <c r="I92" s="669">
        <v>1700</v>
      </c>
      <c r="J92" s="669"/>
      <c r="K92" s="472"/>
      <c r="L92" s="473"/>
      <c r="M92" s="474"/>
      <c r="N92" s="642"/>
      <c r="O92" s="642"/>
      <c r="P92" s="643"/>
      <c r="Q92" s="471"/>
      <c r="R92" s="471">
        <f t="shared" si="13"/>
        <v>0</v>
      </c>
      <c r="S92" s="473">
        <f>E92+F92-K92-L92</f>
        <v>12000</v>
      </c>
      <c r="T92" s="672">
        <f>H92+I92-N92-O92</f>
        <v>2033</v>
      </c>
      <c r="U92" s="477">
        <v>48000</v>
      </c>
      <c r="V92" s="477">
        <v>8000</v>
      </c>
      <c r="W92" s="477">
        <f>U92-V92</f>
        <v>40000</v>
      </c>
      <c r="X92" s="578">
        <f t="shared" si="17"/>
        <v>8000</v>
      </c>
      <c r="Y92" s="39">
        <f t="shared" si="18"/>
        <v>40000</v>
      </c>
      <c r="Z92" s="979">
        <f t="shared" si="19"/>
      </c>
      <c r="AA92" s="39">
        <f t="shared" si="20"/>
        <v>28000</v>
      </c>
      <c r="AB92" s="931">
        <v>1395</v>
      </c>
      <c r="AC92" s="809">
        <v>1550</v>
      </c>
      <c r="AD92" s="809">
        <v>40</v>
      </c>
      <c r="AE92" s="809">
        <v>1550</v>
      </c>
      <c r="AF92" s="955">
        <v>40</v>
      </c>
      <c r="AG92" s="809">
        <f t="shared" si="21"/>
        <v>1550</v>
      </c>
      <c r="AH92" s="809">
        <f t="shared" si="22"/>
        <v>40</v>
      </c>
    </row>
    <row r="93" spans="1:34" s="621" customFormat="1" ht="12.75">
      <c r="A93" s="830">
        <v>26</v>
      </c>
      <c r="B93" s="625">
        <v>1397</v>
      </c>
      <c r="C93" s="830">
        <v>10</v>
      </c>
      <c r="D93" s="471" t="s">
        <v>297</v>
      </c>
      <c r="E93" s="472">
        <v>2000</v>
      </c>
      <c r="F93" s="473">
        <v>0</v>
      </c>
      <c r="G93" s="474"/>
      <c r="H93" s="916">
        <f>W93/120</f>
        <v>250</v>
      </c>
      <c r="I93" s="669">
        <v>0</v>
      </c>
      <c r="J93" s="669"/>
      <c r="K93" s="472">
        <v>2000</v>
      </c>
      <c r="L93" s="473"/>
      <c r="M93" s="474"/>
      <c r="N93" s="642">
        <v>250</v>
      </c>
      <c r="O93" s="642"/>
      <c r="P93" s="643"/>
      <c r="Q93" s="471">
        <v>0</v>
      </c>
      <c r="R93" s="471">
        <f t="shared" si="13"/>
        <v>2250</v>
      </c>
      <c r="S93" s="473">
        <f t="shared" si="14"/>
        <v>0</v>
      </c>
      <c r="T93" s="672">
        <f t="shared" si="15"/>
        <v>0</v>
      </c>
      <c r="U93" s="477">
        <v>48000</v>
      </c>
      <c r="V93" s="477">
        <v>18000</v>
      </c>
      <c r="W93" s="477">
        <f t="shared" si="16"/>
        <v>30000</v>
      </c>
      <c r="X93" s="578">
        <f t="shared" si="17"/>
        <v>20000</v>
      </c>
      <c r="Y93" s="39">
        <f t="shared" si="18"/>
        <v>28000</v>
      </c>
      <c r="Z93" s="979">
        <f t="shared" si="19"/>
      </c>
      <c r="AA93" s="39">
        <f t="shared" si="20"/>
        <v>28000</v>
      </c>
      <c r="AB93" s="931">
        <v>1397</v>
      </c>
      <c r="AC93" s="809">
        <v>2733</v>
      </c>
      <c r="AD93" s="809">
        <v>7</v>
      </c>
      <c r="AE93" s="809">
        <v>3000</v>
      </c>
      <c r="AF93" s="955">
        <v>15</v>
      </c>
      <c r="AG93" s="809">
        <f t="shared" si="21"/>
        <v>3250</v>
      </c>
      <c r="AH93" s="809">
        <f t="shared" si="22"/>
        <v>15</v>
      </c>
    </row>
    <row r="94" spans="1:34" s="621" customFormat="1" ht="12.75">
      <c r="A94" s="830">
        <v>27</v>
      </c>
      <c r="B94" s="625">
        <v>1403</v>
      </c>
      <c r="C94" s="830">
        <v>7</v>
      </c>
      <c r="D94" s="471" t="s">
        <v>511</v>
      </c>
      <c r="E94" s="472">
        <v>2000</v>
      </c>
      <c r="F94" s="473">
        <v>0</v>
      </c>
      <c r="G94" s="474"/>
      <c r="H94" s="916">
        <f>W94/120</f>
        <v>300</v>
      </c>
      <c r="I94" s="669">
        <v>0</v>
      </c>
      <c r="J94" s="669"/>
      <c r="K94" s="472">
        <v>2000</v>
      </c>
      <c r="L94" s="473"/>
      <c r="M94" s="474"/>
      <c r="N94" s="642">
        <v>300</v>
      </c>
      <c r="O94" s="642"/>
      <c r="P94" s="643"/>
      <c r="Q94" s="471">
        <v>10</v>
      </c>
      <c r="R94" s="471">
        <f t="shared" si="13"/>
        <v>2310</v>
      </c>
      <c r="S94" s="473">
        <f t="shared" si="14"/>
        <v>0</v>
      </c>
      <c r="T94" s="672">
        <f t="shared" si="15"/>
        <v>0</v>
      </c>
      <c r="U94" s="477">
        <v>48000</v>
      </c>
      <c r="V94" s="477">
        <v>12000</v>
      </c>
      <c r="W94" s="477">
        <f t="shared" si="16"/>
        <v>36000</v>
      </c>
      <c r="X94" s="578">
        <f t="shared" si="17"/>
        <v>14000</v>
      </c>
      <c r="Y94" s="39">
        <f t="shared" si="18"/>
        <v>34000</v>
      </c>
      <c r="Z94" s="979">
        <f t="shared" si="19"/>
      </c>
      <c r="AA94" s="39">
        <f t="shared" si="20"/>
        <v>34000</v>
      </c>
      <c r="AB94" s="931">
        <v>1403</v>
      </c>
      <c r="AC94" s="809">
        <v>1833</v>
      </c>
      <c r="AD94" s="809">
        <v>67</v>
      </c>
      <c r="AE94" s="809">
        <v>2150</v>
      </c>
      <c r="AF94" s="955">
        <v>80</v>
      </c>
      <c r="AG94" s="809">
        <f t="shared" si="21"/>
        <v>2450</v>
      </c>
      <c r="AH94" s="809">
        <f t="shared" si="22"/>
        <v>90</v>
      </c>
    </row>
    <row r="95" spans="1:34" s="621" customFormat="1" ht="12.75">
      <c r="A95" s="830">
        <v>28</v>
      </c>
      <c r="B95" s="625">
        <v>1404</v>
      </c>
      <c r="C95" s="830">
        <v>7</v>
      </c>
      <c r="D95" s="471" t="s">
        <v>512</v>
      </c>
      <c r="E95" s="472">
        <v>2000</v>
      </c>
      <c r="F95" s="473">
        <v>0</v>
      </c>
      <c r="G95" s="474"/>
      <c r="H95" s="916">
        <f>W95/120</f>
        <v>300</v>
      </c>
      <c r="I95" s="669">
        <v>0</v>
      </c>
      <c r="J95" s="669"/>
      <c r="K95" s="472">
        <v>2000</v>
      </c>
      <c r="L95" s="473"/>
      <c r="M95" s="474"/>
      <c r="N95" s="642">
        <v>300</v>
      </c>
      <c r="O95" s="642"/>
      <c r="P95" s="643"/>
      <c r="Q95" s="471">
        <v>40</v>
      </c>
      <c r="R95" s="471">
        <f t="shared" si="13"/>
        <v>2340</v>
      </c>
      <c r="S95" s="473">
        <f t="shared" si="14"/>
        <v>0</v>
      </c>
      <c r="T95" s="672">
        <f t="shared" si="15"/>
        <v>0</v>
      </c>
      <c r="U95" s="477">
        <v>48000</v>
      </c>
      <c r="V95" s="477">
        <v>12000</v>
      </c>
      <c r="W95" s="477">
        <f t="shared" si="16"/>
        <v>36000</v>
      </c>
      <c r="X95" s="578">
        <f t="shared" si="17"/>
        <v>14000</v>
      </c>
      <c r="Y95" s="39">
        <f t="shared" si="18"/>
        <v>34000</v>
      </c>
      <c r="Z95" s="979">
        <f t="shared" si="19"/>
      </c>
      <c r="AA95" s="39">
        <f t="shared" si="20"/>
        <v>34000</v>
      </c>
      <c r="AB95" s="931">
        <v>1404</v>
      </c>
      <c r="AC95" s="809">
        <v>1833</v>
      </c>
      <c r="AD95" s="809">
        <v>257</v>
      </c>
      <c r="AE95" s="809">
        <v>2150</v>
      </c>
      <c r="AF95" s="955">
        <v>290</v>
      </c>
      <c r="AG95" s="809">
        <f t="shared" si="21"/>
        <v>2450</v>
      </c>
      <c r="AH95" s="809">
        <f t="shared" si="22"/>
        <v>330</v>
      </c>
    </row>
    <row r="96" spans="1:34" s="621" customFormat="1" ht="12.75">
      <c r="A96" s="830">
        <v>29</v>
      </c>
      <c r="B96" s="625">
        <v>1405</v>
      </c>
      <c r="C96" s="830">
        <v>7</v>
      </c>
      <c r="D96" s="471" t="s">
        <v>513</v>
      </c>
      <c r="E96" s="472">
        <v>2000</v>
      </c>
      <c r="F96" s="473">
        <v>0</v>
      </c>
      <c r="G96" s="474"/>
      <c r="H96" s="916">
        <v>283</v>
      </c>
      <c r="I96" s="669"/>
      <c r="J96" s="669"/>
      <c r="K96" s="472">
        <v>2000</v>
      </c>
      <c r="L96" s="473"/>
      <c r="M96" s="474"/>
      <c r="N96" s="642">
        <v>283</v>
      </c>
      <c r="O96" s="642"/>
      <c r="P96" s="643"/>
      <c r="Q96" s="471">
        <v>17</v>
      </c>
      <c r="R96" s="471">
        <f t="shared" si="13"/>
        <v>2300</v>
      </c>
      <c r="S96" s="473">
        <f t="shared" si="14"/>
        <v>0</v>
      </c>
      <c r="T96" s="672">
        <f t="shared" si="15"/>
        <v>0</v>
      </c>
      <c r="U96" s="477">
        <v>48000</v>
      </c>
      <c r="V96" s="477">
        <v>14000</v>
      </c>
      <c r="W96" s="477">
        <f t="shared" si="16"/>
        <v>34000</v>
      </c>
      <c r="X96" s="578">
        <f t="shared" si="17"/>
        <v>16000</v>
      </c>
      <c r="Y96" s="39">
        <f t="shared" si="18"/>
        <v>32000</v>
      </c>
      <c r="Z96" s="979">
        <f t="shared" si="19"/>
      </c>
      <c r="AA96" s="39">
        <f t="shared" si="20"/>
        <v>32000</v>
      </c>
      <c r="AB96" s="931">
        <v>1405</v>
      </c>
      <c r="AC96" s="809">
        <v>1750</v>
      </c>
      <c r="AD96" s="809">
        <v>520</v>
      </c>
      <c r="AE96" s="809">
        <v>2067</v>
      </c>
      <c r="AF96" s="955">
        <v>553</v>
      </c>
      <c r="AG96" s="809">
        <f t="shared" si="21"/>
        <v>2350</v>
      </c>
      <c r="AH96" s="809">
        <f t="shared" si="22"/>
        <v>570</v>
      </c>
    </row>
    <row r="97" spans="1:34" s="621" customFormat="1" ht="12.75">
      <c r="A97" s="830">
        <v>30</v>
      </c>
      <c r="B97" s="625">
        <v>1406</v>
      </c>
      <c r="C97" s="830">
        <v>7</v>
      </c>
      <c r="D97" s="471" t="s">
        <v>288</v>
      </c>
      <c r="E97" s="472">
        <v>2000</v>
      </c>
      <c r="F97" s="473">
        <v>0</v>
      </c>
      <c r="G97" s="474"/>
      <c r="H97" s="916">
        <f>W97/120</f>
        <v>300</v>
      </c>
      <c r="I97" s="669">
        <v>0</v>
      </c>
      <c r="J97" s="669"/>
      <c r="K97" s="472">
        <v>2000</v>
      </c>
      <c r="L97" s="473"/>
      <c r="M97" s="474"/>
      <c r="N97" s="642">
        <v>300</v>
      </c>
      <c r="O97" s="642"/>
      <c r="P97" s="643"/>
      <c r="Q97" s="471">
        <v>10</v>
      </c>
      <c r="R97" s="471">
        <f t="shared" si="13"/>
        <v>2310</v>
      </c>
      <c r="S97" s="473">
        <f t="shared" si="14"/>
        <v>0</v>
      </c>
      <c r="T97" s="672">
        <f t="shared" si="15"/>
        <v>0</v>
      </c>
      <c r="U97" s="477">
        <v>48000</v>
      </c>
      <c r="V97" s="477">
        <v>12000</v>
      </c>
      <c r="W97" s="477">
        <f t="shared" si="16"/>
        <v>36000</v>
      </c>
      <c r="X97" s="578">
        <f t="shared" si="17"/>
        <v>14000</v>
      </c>
      <c r="Y97" s="39">
        <f t="shared" si="18"/>
        <v>34000</v>
      </c>
      <c r="Z97" s="979">
        <f t="shared" si="19"/>
      </c>
      <c r="AA97" s="39">
        <f t="shared" si="20"/>
        <v>34000</v>
      </c>
      <c r="AB97" s="931">
        <v>1406</v>
      </c>
      <c r="AC97" s="809">
        <v>1833</v>
      </c>
      <c r="AD97" s="809">
        <v>47</v>
      </c>
      <c r="AE97" s="809">
        <v>2150</v>
      </c>
      <c r="AF97" s="955">
        <v>60</v>
      </c>
      <c r="AG97" s="809">
        <f t="shared" si="21"/>
        <v>2450</v>
      </c>
      <c r="AH97" s="809">
        <f t="shared" si="22"/>
        <v>70</v>
      </c>
    </row>
    <row r="98" spans="1:34" s="621" customFormat="1" ht="12.75">
      <c r="A98" s="830">
        <v>31</v>
      </c>
      <c r="B98" s="625">
        <v>1411</v>
      </c>
      <c r="C98" s="830">
        <v>7</v>
      </c>
      <c r="D98" s="471" t="s">
        <v>514</v>
      </c>
      <c r="E98" s="472">
        <v>2000</v>
      </c>
      <c r="F98" s="473">
        <v>0</v>
      </c>
      <c r="G98" s="474"/>
      <c r="H98" s="916">
        <f>W98/120</f>
        <v>300</v>
      </c>
      <c r="I98" s="669">
        <v>0</v>
      </c>
      <c r="J98" s="669"/>
      <c r="K98" s="472">
        <v>2000</v>
      </c>
      <c r="L98" s="473"/>
      <c r="M98" s="474"/>
      <c r="N98" s="642">
        <v>300</v>
      </c>
      <c r="O98" s="642"/>
      <c r="P98" s="643"/>
      <c r="Q98" s="471">
        <v>10</v>
      </c>
      <c r="R98" s="471">
        <f t="shared" si="13"/>
        <v>2310</v>
      </c>
      <c r="S98" s="473">
        <f t="shared" si="14"/>
        <v>0</v>
      </c>
      <c r="T98" s="672">
        <f t="shared" si="15"/>
        <v>0</v>
      </c>
      <c r="U98" s="477">
        <v>48000</v>
      </c>
      <c r="V98" s="477">
        <v>12000</v>
      </c>
      <c r="W98" s="477">
        <f t="shared" si="16"/>
        <v>36000</v>
      </c>
      <c r="X98" s="578">
        <f t="shared" si="17"/>
        <v>14000</v>
      </c>
      <c r="Y98" s="39">
        <f t="shared" si="18"/>
        <v>34000</v>
      </c>
      <c r="Z98" s="979">
        <f t="shared" si="19"/>
      </c>
      <c r="AA98" s="39">
        <f t="shared" si="20"/>
        <v>34000</v>
      </c>
      <c r="AB98" s="931">
        <v>1411</v>
      </c>
      <c r="AC98" s="809">
        <v>1833</v>
      </c>
      <c r="AD98" s="809">
        <v>57</v>
      </c>
      <c r="AE98" s="809">
        <v>2150</v>
      </c>
      <c r="AF98" s="955">
        <v>60</v>
      </c>
      <c r="AG98" s="809">
        <f t="shared" si="21"/>
        <v>2450</v>
      </c>
      <c r="AH98" s="809">
        <f t="shared" si="22"/>
        <v>70</v>
      </c>
    </row>
    <row r="99" spans="1:34" s="621" customFormat="1" ht="15" customHeight="1">
      <c r="A99" s="830">
        <v>32</v>
      </c>
      <c r="B99" s="625">
        <v>1412</v>
      </c>
      <c r="C99" s="830">
        <v>7</v>
      </c>
      <c r="D99" s="471" t="s">
        <v>515</v>
      </c>
      <c r="E99" s="472">
        <v>2000</v>
      </c>
      <c r="F99" s="473">
        <v>0</v>
      </c>
      <c r="G99" s="474"/>
      <c r="H99" s="916">
        <f>W99/120</f>
        <v>300</v>
      </c>
      <c r="I99" s="669">
        <v>0</v>
      </c>
      <c r="J99" s="669"/>
      <c r="K99" s="472">
        <v>2000</v>
      </c>
      <c r="L99" s="473"/>
      <c r="M99" s="474"/>
      <c r="N99" s="642">
        <v>300</v>
      </c>
      <c r="O99" s="642"/>
      <c r="P99" s="643"/>
      <c r="Q99" s="471">
        <v>0</v>
      </c>
      <c r="R99" s="471">
        <f t="shared" si="13"/>
        <v>2300</v>
      </c>
      <c r="S99" s="473">
        <f t="shared" si="14"/>
        <v>0</v>
      </c>
      <c r="T99" s="672">
        <f t="shared" si="15"/>
        <v>0</v>
      </c>
      <c r="U99" s="477">
        <v>48000</v>
      </c>
      <c r="V99" s="477">
        <v>12000</v>
      </c>
      <c r="W99" s="477">
        <f t="shared" si="16"/>
        <v>36000</v>
      </c>
      <c r="X99" s="578">
        <f t="shared" si="17"/>
        <v>14000</v>
      </c>
      <c r="Y99" s="39">
        <f t="shared" si="18"/>
        <v>34000</v>
      </c>
      <c r="Z99" s="979">
        <f t="shared" si="19"/>
      </c>
      <c r="AA99" s="39">
        <f t="shared" si="20"/>
        <v>34000</v>
      </c>
      <c r="AB99" s="931">
        <v>1412</v>
      </c>
      <c r="AC99" s="809">
        <v>1833</v>
      </c>
      <c r="AD99" s="809">
        <v>47</v>
      </c>
      <c r="AE99" s="809">
        <v>2150</v>
      </c>
      <c r="AF99" s="955">
        <v>60</v>
      </c>
      <c r="AG99" s="809">
        <f t="shared" si="21"/>
        <v>2450</v>
      </c>
      <c r="AH99" s="809">
        <f t="shared" si="22"/>
        <v>60</v>
      </c>
    </row>
    <row r="100" spans="1:34" s="621" customFormat="1" ht="15.75" customHeight="1" hidden="1">
      <c r="A100" s="830"/>
      <c r="B100" s="311"/>
      <c r="C100" s="944"/>
      <c r="D100" s="305"/>
      <c r="E100" s="306"/>
      <c r="F100" s="307"/>
      <c r="G100" s="308"/>
      <c r="H100" s="307"/>
      <c r="I100" s="307"/>
      <c r="J100" s="355"/>
      <c r="K100" s="318"/>
      <c r="L100" s="318"/>
      <c r="M100" s="355"/>
      <c r="N100" s="306"/>
      <c r="O100" s="307"/>
      <c r="P100" s="356"/>
      <c r="Q100" s="305"/>
      <c r="R100" s="305"/>
      <c r="S100" s="305"/>
      <c r="T100" s="313"/>
      <c r="U100" s="39"/>
      <c r="V100" s="39"/>
      <c r="W100" s="39"/>
      <c r="X100" s="578"/>
      <c r="Y100" s="39"/>
      <c r="Z100" s="979"/>
      <c r="AA100" s="39"/>
      <c r="AB100" s="32"/>
      <c r="AC100" s="809"/>
      <c r="AD100" s="809"/>
      <c r="AE100" s="809"/>
      <c r="AF100" s="955"/>
      <c r="AG100" s="809">
        <f t="shared" si="21"/>
        <v>0</v>
      </c>
      <c r="AH100" s="809">
        <f t="shared" si="22"/>
        <v>0</v>
      </c>
    </row>
    <row r="101" spans="1:34" s="621" customFormat="1" ht="15.75" customHeight="1" hidden="1">
      <c r="A101" s="830">
        <v>36</v>
      </c>
      <c r="B101" s="311"/>
      <c r="C101" s="944"/>
      <c r="D101" s="305"/>
      <c r="E101" s="306"/>
      <c r="F101" s="307"/>
      <c r="G101" s="308"/>
      <c r="H101" s="306"/>
      <c r="I101" s="307"/>
      <c r="J101" s="355"/>
      <c r="K101" s="318"/>
      <c r="L101" s="307"/>
      <c r="M101" s="355"/>
      <c r="N101" s="306"/>
      <c r="O101" s="307"/>
      <c r="P101" s="356"/>
      <c r="Q101" s="305"/>
      <c r="R101" s="305"/>
      <c r="S101" s="305"/>
      <c r="T101" s="313"/>
      <c r="U101" s="39"/>
      <c r="V101" s="39"/>
      <c r="W101" s="39"/>
      <c r="X101" s="578"/>
      <c r="Y101" s="39"/>
      <c r="Z101" s="979"/>
      <c r="AA101" s="39"/>
      <c r="AB101" s="32"/>
      <c r="AC101" s="809"/>
      <c r="AD101" s="809"/>
      <c r="AE101" s="809"/>
      <c r="AF101" s="955"/>
      <c r="AG101" s="809">
        <f t="shared" si="21"/>
        <v>0</v>
      </c>
      <c r="AH101" s="809">
        <f t="shared" si="22"/>
        <v>0</v>
      </c>
    </row>
    <row r="102" spans="1:34" s="621" customFormat="1" ht="15.75" customHeight="1" hidden="1">
      <c r="A102" s="830">
        <v>37</v>
      </c>
      <c r="B102" s="311"/>
      <c r="C102" s="944"/>
      <c r="D102" s="305"/>
      <c r="E102" s="306"/>
      <c r="F102" s="307"/>
      <c r="G102" s="308"/>
      <c r="H102" s="306"/>
      <c r="I102" s="307"/>
      <c r="J102" s="355"/>
      <c r="K102" s="306"/>
      <c r="L102" s="307"/>
      <c r="M102" s="355"/>
      <c r="N102" s="306"/>
      <c r="O102" s="307"/>
      <c r="P102" s="356"/>
      <c r="Q102" s="305"/>
      <c r="R102" s="305"/>
      <c r="S102" s="305"/>
      <c r="T102" s="313"/>
      <c r="U102" s="39"/>
      <c r="V102" s="39"/>
      <c r="W102" s="39"/>
      <c r="X102" s="578"/>
      <c r="Y102" s="39"/>
      <c r="Z102" s="979"/>
      <c r="AA102" s="39"/>
      <c r="AB102" s="32"/>
      <c r="AC102" s="809"/>
      <c r="AD102" s="809"/>
      <c r="AE102" s="809"/>
      <c r="AF102" s="955"/>
      <c r="AG102" s="809">
        <f t="shared" si="21"/>
        <v>0</v>
      </c>
      <c r="AH102" s="809">
        <f t="shared" si="22"/>
        <v>0</v>
      </c>
    </row>
    <row r="103" spans="1:34" s="621" customFormat="1" ht="15.75" customHeight="1" hidden="1">
      <c r="A103" s="830">
        <v>38</v>
      </c>
      <c r="B103" s="311"/>
      <c r="C103" s="944"/>
      <c r="D103" s="305"/>
      <c r="E103" s="306"/>
      <c r="F103" s="307"/>
      <c r="G103" s="308"/>
      <c r="H103" s="306"/>
      <c r="I103" s="307"/>
      <c r="J103" s="355"/>
      <c r="K103" s="318"/>
      <c r="L103" s="307"/>
      <c r="M103" s="355"/>
      <c r="N103" s="306"/>
      <c r="O103" s="307"/>
      <c r="P103" s="356"/>
      <c r="Q103" s="305"/>
      <c r="R103" s="305"/>
      <c r="S103" s="305"/>
      <c r="T103" s="313"/>
      <c r="U103" s="39"/>
      <c r="V103" s="39"/>
      <c r="W103" s="39"/>
      <c r="X103" s="578"/>
      <c r="Y103" s="39"/>
      <c r="Z103" s="979"/>
      <c r="AA103" s="39"/>
      <c r="AB103" s="32"/>
      <c r="AC103" s="809"/>
      <c r="AD103" s="809"/>
      <c r="AE103" s="809"/>
      <c r="AF103" s="955"/>
      <c r="AG103" s="809">
        <f t="shared" si="21"/>
        <v>0</v>
      </c>
      <c r="AH103" s="809">
        <f t="shared" si="22"/>
        <v>0</v>
      </c>
    </row>
    <row r="104" spans="1:34" s="621" customFormat="1" ht="15.75" customHeight="1" hidden="1">
      <c r="A104" s="830">
        <v>39</v>
      </c>
      <c r="B104" s="311"/>
      <c r="C104" s="944"/>
      <c r="D104" s="305"/>
      <c r="E104" s="306"/>
      <c r="F104" s="307"/>
      <c r="G104" s="308"/>
      <c r="H104" s="306"/>
      <c r="I104" s="307"/>
      <c r="J104" s="355"/>
      <c r="K104" s="318"/>
      <c r="L104" s="307"/>
      <c r="M104" s="355"/>
      <c r="N104" s="306"/>
      <c r="O104" s="307"/>
      <c r="P104" s="356"/>
      <c r="Q104" s="305"/>
      <c r="R104" s="305"/>
      <c r="S104" s="305"/>
      <c r="T104" s="313"/>
      <c r="U104" s="39"/>
      <c r="V104" s="39"/>
      <c r="W104" s="39"/>
      <c r="X104" s="578"/>
      <c r="Y104" s="39"/>
      <c r="Z104" s="979"/>
      <c r="AA104" s="39"/>
      <c r="AB104" s="32"/>
      <c r="AC104" s="809"/>
      <c r="AD104" s="809"/>
      <c r="AE104" s="809"/>
      <c r="AF104" s="955"/>
      <c r="AG104" s="809">
        <f t="shared" si="21"/>
        <v>0</v>
      </c>
      <c r="AH104" s="809">
        <f t="shared" si="22"/>
        <v>0</v>
      </c>
    </row>
    <row r="105" spans="1:34" s="621" customFormat="1" ht="15.75" customHeight="1" hidden="1">
      <c r="A105" s="830">
        <v>40</v>
      </c>
      <c r="B105" s="311"/>
      <c r="C105" s="944"/>
      <c r="D105" s="305"/>
      <c r="E105" s="306"/>
      <c r="F105" s="307"/>
      <c r="G105" s="308"/>
      <c r="H105" s="306"/>
      <c r="I105" s="307"/>
      <c r="J105" s="355"/>
      <c r="K105" s="318"/>
      <c r="L105" s="307"/>
      <c r="M105" s="355"/>
      <c r="N105" s="306"/>
      <c r="O105" s="307"/>
      <c r="P105" s="356"/>
      <c r="Q105" s="305"/>
      <c r="R105" s="305"/>
      <c r="S105" s="305"/>
      <c r="T105" s="313"/>
      <c r="U105" s="39"/>
      <c r="V105" s="39"/>
      <c r="W105" s="39"/>
      <c r="X105" s="578"/>
      <c r="Y105" s="39"/>
      <c r="Z105" s="979"/>
      <c r="AA105" s="39"/>
      <c r="AB105" s="32"/>
      <c r="AC105" s="809"/>
      <c r="AD105" s="809"/>
      <c r="AE105" s="809"/>
      <c r="AF105" s="955"/>
      <c r="AG105" s="809">
        <f t="shared" si="21"/>
        <v>0</v>
      </c>
      <c r="AH105" s="809">
        <f t="shared" si="22"/>
        <v>0</v>
      </c>
    </row>
    <row r="106" spans="1:34" s="621" customFormat="1" ht="15.75" customHeight="1" hidden="1">
      <c r="A106" s="830">
        <v>41</v>
      </c>
      <c r="B106" s="311"/>
      <c r="C106" s="944"/>
      <c r="D106" s="305"/>
      <c r="E106" s="306"/>
      <c r="F106" s="307"/>
      <c r="G106" s="308"/>
      <c r="H106" s="306"/>
      <c r="I106" s="307"/>
      <c r="J106" s="355"/>
      <c r="K106" s="318"/>
      <c r="L106" s="307"/>
      <c r="M106" s="355"/>
      <c r="N106" s="306"/>
      <c r="O106" s="307"/>
      <c r="P106" s="356"/>
      <c r="Q106" s="305"/>
      <c r="R106" s="305"/>
      <c r="S106" s="305"/>
      <c r="T106" s="313"/>
      <c r="U106" s="39"/>
      <c r="V106" s="39"/>
      <c r="W106" s="39"/>
      <c r="X106" s="578"/>
      <c r="Y106" s="39"/>
      <c r="Z106" s="979"/>
      <c r="AA106" s="39"/>
      <c r="AB106" s="32"/>
      <c r="AC106" s="809"/>
      <c r="AD106" s="809"/>
      <c r="AE106" s="809"/>
      <c r="AF106" s="955"/>
      <c r="AG106" s="809">
        <f t="shared" si="21"/>
        <v>0</v>
      </c>
      <c r="AH106" s="809">
        <f t="shared" si="22"/>
        <v>0</v>
      </c>
    </row>
    <row r="107" spans="1:34" s="621" customFormat="1" ht="15.75" customHeight="1" hidden="1">
      <c r="A107" s="830">
        <v>42</v>
      </c>
      <c r="B107" s="311"/>
      <c r="C107" s="944"/>
      <c r="D107" s="305"/>
      <c r="E107" s="306"/>
      <c r="F107" s="307"/>
      <c r="G107" s="308"/>
      <c r="H107" s="306"/>
      <c r="I107" s="307"/>
      <c r="J107" s="355"/>
      <c r="K107" s="318"/>
      <c r="L107" s="307"/>
      <c r="M107" s="355"/>
      <c r="N107" s="306"/>
      <c r="O107" s="307"/>
      <c r="P107" s="356"/>
      <c r="Q107" s="305"/>
      <c r="R107" s="305"/>
      <c r="S107" s="305"/>
      <c r="T107" s="313"/>
      <c r="U107" s="39"/>
      <c r="V107" s="39"/>
      <c r="W107" s="39"/>
      <c r="X107" s="578"/>
      <c r="Y107" s="39"/>
      <c r="Z107" s="979"/>
      <c r="AA107" s="39"/>
      <c r="AB107" s="32"/>
      <c r="AC107" s="809"/>
      <c r="AD107" s="809"/>
      <c r="AE107" s="809"/>
      <c r="AF107" s="955"/>
      <c r="AG107" s="809">
        <f t="shared" si="21"/>
        <v>0</v>
      </c>
      <c r="AH107" s="809">
        <f t="shared" si="22"/>
        <v>0</v>
      </c>
    </row>
    <row r="108" spans="1:34" s="621" customFormat="1" ht="15.75" customHeight="1" hidden="1">
      <c r="A108" s="830">
        <v>43</v>
      </c>
      <c r="B108" s="311"/>
      <c r="C108" s="944"/>
      <c r="D108" s="305"/>
      <c r="E108" s="306"/>
      <c r="F108" s="307"/>
      <c r="G108" s="308"/>
      <c r="H108" s="306"/>
      <c r="I108" s="307"/>
      <c r="J108" s="355"/>
      <c r="K108" s="318"/>
      <c r="L108" s="307"/>
      <c r="M108" s="355"/>
      <c r="N108" s="306"/>
      <c r="O108" s="307"/>
      <c r="P108" s="356"/>
      <c r="Q108" s="305"/>
      <c r="R108" s="305"/>
      <c r="S108" s="305"/>
      <c r="T108" s="313"/>
      <c r="U108" s="39"/>
      <c r="V108" s="39"/>
      <c r="W108" s="39"/>
      <c r="X108" s="578"/>
      <c r="Y108" s="39"/>
      <c r="Z108" s="979"/>
      <c r="AA108" s="39"/>
      <c r="AB108" s="32"/>
      <c r="AC108" s="809"/>
      <c r="AD108" s="809"/>
      <c r="AE108" s="809"/>
      <c r="AF108" s="955"/>
      <c r="AG108" s="809">
        <f t="shared" si="21"/>
        <v>0</v>
      </c>
      <c r="AH108" s="809">
        <f t="shared" si="22"/>
        <v>0</v>
      </c>
    </row>
    <row r="109" spans="1:34" s="621" customFormat="1" ht="15.75" customHeight="1" hidden="1">
      <c r="A109" s="830">
        <v>44</v>
      </c>
      <c r="B109" s="311"/>
      <c r="C109" s="944"/>
      <c r="D109" s="305"/>
      <c r="E109" s="306"/>
      <c r="F109" s="307"/>
      <c r="G109" s="308"/>
      <c r="H109" s="306"/>
      <c r="I109" s="307"/>
      <c r="J109" s="308"/>
      <c r="K109" s="306"/>
      <c r="L109" s="307"/>
      <c r="M109" s="355"/>
      <c r="N109" s="306"/>
      <c r="O109" s="307"/>
      <c r="P109" s="356"/>
      <c r="Q109" s="305"/>
      <c r="R109" s="305"/>
      <c r="S109" s="305"/>
      <c r="T109" s="313"/>
      <c r="U109" s="39"/>
      <c r="V109" s="39"/>
      <c r="W109" s="39"/>
      <c r="X109" s="578"/>
      <c r="Y109" s="39"/>
      <c r="Z109" s="979"/>
      <c r="AA109" s="39"/>
      <c r="AB109" s="32"/>
      <c r="AC109" s="809"/>
      <c r="AD109" s="809"/>
      <c r="AE109" s="809"/>
      <c r="AF109" s="955"/>
      <c r="AG109" s="809">
        <f t="shared" si="21"/>
        <v>0</v>
      </c>
      <c r="AH109" s="809">
        <f t="shared" si="22"/>
        <v>0</v>
      </c>
    </row>
    <row r="110" spans="1:34" s="621" customFormat="1" ht="15.75" customHeight="1" hidden="1">
      <c r="A110" s="830">
        <v>45</v>
      </c>
      <c r="B110" s="311"/>
      <c r="C110" s="944"/>
      <c r="D110" s="305"/>
      <c r="E110" s="306"/>
      <c r="F110" s="307"/>
      <c r="G110" s="308"/>
      <c r="H110" s="306"/>
      <c r="I110" s="307"/>
      <c r="J110" s="308"/>
      <c r="K110" s="306"/>
      <c r="L110" s="307"/>
      <c r="M110" s="355"/>
      <c r="N110" s="306"/>
      <c r="O110" s="307"/>
      <c r="P110" s="356"/>
      <c r="Q110" s="305"/>
      <c r="R110" s="305"/>
      <c r="S110" s="305"/>
      <c r="T110" s="313"/>
      <c r="U110" s="39"/>
      <c r="V110" s="39"/>
      <c r="W110" s="39"/>
      <c r="X110" s="578"/>
      <c r="Y110" s="39"/>
      <c r="Z110" s="979"/>
      <c r="AA110" s="39"/>
      <c r="AB110" s="32"/>
      <c r="AC110" s="809"/>
      <c r="AD110" s="809"/>
      <c r="AE110" s="809"/>
      <c r="AF110" s="955"/>
      <c r="AG110" s="809">
        <f t="shared" si="21"/>
        <v>0</v>
      </c>
      <c r="AH110" s="809">
        <f t="shared" si="22"/>
        <v>0</v>
      </c>
    </row>
    <row r="111" spans="1:34" s="621" customFormat="1" ht="15.75" customHeight="1" hidden="1">
      <c r="A111" s="830">
        <v>46</v>
      </c>
      <c r="B111" s="311"/>
      <c r="C111" s="944"/>
      <c r="D111" s="305"/>
      <c r="E111" s="306"/>
      <c r="F111" s="307"/>
      <c r="G111" s="308"/>
      <c r="H111" s="306"/>
      <c r="I111" s="307"/>
      <c r="J111" s="308"/>
      <c r="K111" s="306"/>
      <c r="L111" s="307"/>
      <c r="M111" s="355"/>
      <c r="N111" s="306"/>
      <c r="O111" s="307"/>
      <c r="P111" s="356"/>
      <c r="Q111" s="305"/>
      <c r="R111" s="305"/>
      <c r="S111" s="305"/>
      <c r="T111" s="313"/>
      <c r="U111" s="39"/>
      <c r="V111" s="39"/>
      <c r="W111" s="39"/>
      <c r="X111" s="578"/>
      <c r="Y111" s="39"/>
      <c r="Z111" s="979"/>
      <c r="AA111" s="39"/>
      <c r="AB111" s="32"/>
      <c r="AC111" s="809"/>
      <c r="AD111" s="809"/>
      <c r="AE111" s="809"/>
      <c r="AF111" s="955"/>
      <c r="AG111" s="809">
        <f t="shared" si="21"/>
        <v>0</v>
      </c>
      <c r="AH111" s="809">
        <f t="shared" si="22"/>
        <v>0</v>
      </c>
    </row>
    <row r="112" spans="1:34" s="621" customFormat="1" ht="15.75" customHeight="1" hidden="1">
      <c r="A112" s="830">
        <v>47</v>
      </c>
      <c r="B112" s="311"/>
      <c r="C112" s="944"/>
      <c r="D112" s="305"/>
      <c r="E112" s="306"/>
      <c r="F112" s="307"/>
      <c r="G112" s="308"/>
      <c r="H112" s="306"/>
      <c r="I112" s="307"/>
      <c r="J112" s="308"/>
      <c r="K112" s="306"/>
      <c r="L112" s="307"/>
      <c r="M112" s="355"/>
      <c r="N112" s="306"/>
      <c r="O112" s="307"/>
      <c r="P112" s="356"/>
      <c r="Q112" s="305"/>
      <c r="R112" s="305"/>
      <c r="S112" s="305"/>
      <c r="T112" s="313"/>
      <c r="U112" s="39"/>
      <c r="V112" s="39"/>
      <c r="W112" s="39"/>
      <c r="X112" s="578"/>
      <c r="Y112" s="39"/>
      <c r="Z112" s="979"/>
      <c r="AA112" s="39"/>
      <c r="AB112" s="32"/>
      <c r="AC112" s="809"/>
      <c r="AD112" s="809"/>
      <c r="AE112" s="809"/>
      <c r="AF112" s="955"/>
      <c r="AG112" s="809">
        <f t="shared" si="21"/>
        <v>0</v>
      </c>
      <c r="AH112" s="809">
        <f t="shared" si="22"/>
        <v>0</v>
      </c>
    </row>
    <row r="113" spans="1:34" s="621" customFormat="1" ht="15.75" customHeight="1" hidden="1">
      <c r="A113" s="830">
        <v>48</v>
      </c>
      <c r="B113" s="311"/>
      <c r="C113" s="944"/>
      <c r="D113" s="305"/>
      <c r="E113" s="306"/>
      <c r="F113" s="307"/>
      <c r="G113" s="308"/>
      <c r="H113" s="306"/>
      <c r="I113" s="307"/>
      <c r="J113" s="308"/>
      <c r="K113" s="306"/>
      <c r="L113" s="307"/>
      <c r="M113" s="355"/>
      <c r="N113" s="306"/>
      <c r="O113" s="307"/>
      <c r="P113" s="356"/>
      <c r="Q113" s="305"/>
      <c r="R113" s="305"/>
      <c r="S113" s="305"/>
      <c r="T113" s="313"/>
      <c r="U113" s="39"/>
      <c r="V113" s="39"/>
      <c r="W113" s="39"/>
      <c r="X113" s="578"/>
      <c r="Y113" s="39"/>
      <c r="Z113" s="979"/>
      <c r="AA113" s="39"/>
      <c r="AB113" s="32"/>
      <c r="AC113" s="809"/>
      <c r="AD113" s="809"/>
      <c r="AE113" s="809"/>
      <c r="AF113" s="955"/>
      <c r="AG113" s="809">
        <f t="shared" si="21"/>
        <v>0</v>
      </c>
      <c r="AH113" s="809">
        <f t="shared" si="22"/>
        <v>0</v>
      </c>
    </row>
    <row r="114" spans="1:34" s="621" customFormat="1" ht="15.75" customHeight="1" hidden="1">
      <c r="A114" s="830">
        <v>49</v>
      </c>
      <c r="B114" s="311"/>
      <c r="C114" s="944"/>
      <c r="D114" s="305"/>
      <c r="E114" s="306"/>
      <c r="F114" s="307"/>
      <c r="G114" s="308"/>
      <c r="H114" s="306"/>
      <c r="I114" s="307"/>
      <c r="J114" s="308"/>
      <c r="K114" s="306"/>
      <c r="L114" s="307"/>
      <c r="M114" s="355"/>
      <c r="N114" s="306"/>
      <c r="O114" s="307"/>
      <c r="P114" s="356"/>
      <c r="Q114" s="305"/>
      <c r="R114" s="305"/>
      <c r="S114" s="305"/>
      <c r="T114" s="313"/>
      <c r="U114" s="39"/>
      <c r="V114" s="39"/>
      <c r="W114" s="39"/>
      <c r="X114" s="578"/>
      <c r="Y114" s="39"/>
      <c r="Z114" s="979"/>
      <c r="AA114" s="39"/>
      <c r="AB114" s="32"/>
      <c r="AC114" s="809"/>
      <c r="AD114" s="809"/>
      <c r="AE114" s="809"/>
      <c r="AF114" s="955"/>
      <c r="AG114" s="809">
        <f t="shared" si="21"/>
        <v>0</v>
      </c>
      <c r="AH114" s="809">
        <f t="shared" si="22"/>
        <v>0</v>
      </c>
    </row>
    <row r="115" spans="1:34" s="621" customFormat="1" ht="15.75" customHeight="1" hidden="1">
      <c r="A115" s="830">
        <v>50</v>
      </c>
      <c r="B115" s="311"/>
      <c r="C115" s="944"/>
      <c r="D115" s="305"/>
      <c r="E115" s="306"/>
      <c r="F115" s="307"/>
      <c r="G115" s="308"/>
      <c r="H115" s="306"/>
      <c r="I115" s="307"/>
      <c r="J115" s="308"/>
      <c r="K115" s="306"/>
      <c r="L115" s="307"/>
      <c r="M115" s="355"/>
      <c r="N115" s="306"/>
      <c r="O115" s="307"/>
      <c r="P115" s="356"/>
      <c r="Q115" s="305"/>
      <c r="R115" s="305"/>
      <c r="S115" s="305"/>
      <c r="T115" s="313"/>
      <c r="U115" s="39"/>
      <c r="V115" s="39"/>
      <c r="W115" s="39"/>
      <c r="X115" s="578"/>
      <c r="Y115" s="39"/>
      <c r="Z115" s="979"/>
      <c r="AA115" s="39"/>
      <c r="AB115" s="32"/>
      <c r="AC115" s="809"/>
      <c r="AD115" s="809"/>
      <c r="AE115" s="809"/>
      <c r="AF115" s="955"/>
      <c r="AG115" s="809">
        <f t="shared" si="21"/>
        <v>0</v>
      </c>
      <c r="AH115" s="809">
        <f t="shared" si="22"/>
        <v>0</v>
      </c>
    </row>
    <row r="116" spans="1:34" s="621" customFormat="1" ht="15.75" customHeight="1" hidden="1">
      <c r="A116" s="830">
        <v>51</v>
      </c>
      <c r="B116" s="311"/>
      <c r="C116" s="944"/>
      <c r="D116" s="305"/>
      <c r="E116" s="306"/>
      <c r="F116" s="307"/>
      <c r="G116" s="308"/>
      <c r="H116" s="306"/>
      <c r="I116" s="307"/>
      <c r="J116" s="308"/>
      <c r="K116" s="306"/>
      <c r="L116" s="307"/>
      <c r="M116" s="355"/>
      <c r="N116" s="306"/>
      <c r="O116" s="307"/>
      <c r="P116" s="356"/>
      <c r="Q116" s="305"/>
      <c r="R116" s="305"/>
      <c r="S116" s="305"/>
      <c r="T116" s="313"/>
      <c r="U116" s="39"/>
      <c r="V116" s="39"/>
      <c r="W116" s="39"/>
      <c r="X116" s="578"/>
      <c r="Y116" s="39"/>
      <c r="Z116" s="979"/>
      <c r="AA116" s="39"/>
      <c r="AB116" s="32"/>
      <c r="AC116" s="809"/>
      <c r="AD116" s="809"/>
      <c r="AE116" s="809"/>
      <c r="AF116" s="955"/>
      <c r="AG116" s="809">
        <f t="shared" si="21"/>
        <v>0</v>
      </c>
      <c r="AH116" s="809">
        <f t="shared" si="22"/>
        <v>0</v>
      </c>
    </row>
    <row r="117" spans="1:34" s="621" customFormat="1" ht="15.75" customHeight="1" hidden="1">
      <c r="A117" s="830">
        <v>52</v>
      </c>
      <c r="B117" s="311"/>
      <c r="C117" s="944"/>
      <c r="D117" s="305"/>
      <c r="E117" s="306"/>
      <c r="F117" s="307"/>
      <c r="G117" s="308"/>
      <c r="H117" s="306"/>
      <c r="I117" s="307"/>
      <c r="J117" s="308"/>
      <c r="K117" s="306"/>
      <c r="L117" s="307"/>
      <c r="M117" s="355"/>
      <c r="N117" s="306"/>
      <c r="O117" s="307"/>
      <c r="P117" s="356"/>
      <c r="Q117" s="305"/>
      <c r="R117" s="305"/>
      <c r="S117" s="305"/>
      <c r="T117" s="313"/>
      <c r="U117" s="39"/>
      <c r="V117" s="39"/>
      <c r="W117" s="39"/>
      <c r="X117" s="578"/>
      <c r="Y117" s="39"/>
      <c r="Z117" s="979"/>
      <c r="AA117" s="39"/>
      <c r="AB117" s="32"/>
      <c r="AC117" s="809"/>
      <c r="AD117" s="809"/>
      <c r="AE117" s="809"/>
      <c r="AF117" s="955"/>
      <c r="AG117" s="809">
        <f t="shared" si="21"/>
        <v>0</v>
      </c>
      <c r="AH117" s="809">
        <f t="shared" si="22"/>
        <v>0</v>
      </c>
    </row>
    <row r="118" spans="1:34" s="621" customFormat="1" ht="15.75" customHeight="1" hidden="1">
      <c r="A118" s="830">
        <v>53</v>
      </c>
      <c r="B118" s="311"/>
      <c r="C118" s="944"/>
      <c r="D118" s="305"/>
      <c r="E118" s="306"/>
      <c r="F118" s="307"/>
      <c r="G118" s="308"/>
      <c r="H118" s="306"/>
      <c r="I118" s="307"/>
      <c r="J118" s="308"/>
      <c r="K118" s="306"/>
      <c r="L118" s="307"/>
      <c r="M118" s="355"/>
      <c r="N118" s="306"/>
      <c r="O118" s="307"/>
      <c r="P118" s="356"/>
      <c r="Q118" s="305"/>
      <c r="R118" s="305"/>
      <c r="S118" s="305"/>
      <c r="T118" s="313"/>
      <c r="U118" s="39"/>
      <c r="V118" s="39"/>
      <c r="W118" s="39"/>
      <c r="X118" s="578"/>
      <c r="Y118" s="39"/>
      <c r="Z118" s="979"/>
      <c r="AA118" s="39"/>
      <c r="AB118" s="32"/>
      <c r="AC118" s="809"/>
      <c r="AD118" s="809"/>
      <c r="AE118" s="809"/>
      <c r="AF118" s="955"/>
      <c r="AG118" s="809">
        <f t="shared" si="21"/>
        <v>0</v>
      </c>
      <c r="AH118" s="809">
        <f t="shared" si="22"/>
        <v>0</v>
      </c>
    </row>
    <row r="119" spans="1:34" s="621" customFormat="1" ht="15.75" customHeight="1" hidden="1">
      <c r="A119" s="830">
        <v>54</v>
      </c>
      <c r="B119" s="311"/>
      <c r="C119" s="944"/>
      <c r="D119" s="305"/>
      <c r="E119" s="306"/>
      <c r="F119" s="307"/>
      <c r="G119" s="308"/>
      <c r="H119" s="306"/>
      <c r="I119" s="307"/>
      <c r="J119" s="308"/>
      <c r="K119" s="306"/>
      <c r="L119" s="307"/>
      <c r="M119" s="355"/>
      <c r="N119" s="306"/>
      <c r="O119" s="307"/>
      <c r="P119" s="356"/>
      <c r="Q119" s="305"/>
      <c r="R119" s="305"/>
      <c r="S119" s="305"/>
      <c r="T119" s="313"/>
      <c r="U119" s="39"/>
      <c r="V119" s="39"/>
      <c r="W119" s="39"/>
      <c r="X119" s="578"/>
      <c r="Y119" s="39"/>
      <c r="Z119" s="979"/>
      <c r="AA119" s="39"/>
      <c r="AB119" s="32"/>
      <c r="AC119" s="809"/>
      <c r="AD119" s="809"/>
      <c r="AE119" s="809"/>
      <c r="AF119" s="955"/>
      <c r="AG119" s="809">
        <f t="shared" si="21"/>
        <v>0</v>
      </c>
      <c r="AH119" s="809">
        <f t="shared" si="22"/>
        <v>0</v>
      </c>
    </row>
    <row r="120" spans="1:34" s="621" customFormat="1" ht="15.75" customHeight="1" hidden="1">
      <c r="A120" s="830">
        <v>55</v>
      </c>
      <c r="B120" s="311"/>
      <c r="C120" s="944"/>
      <c r="D120" s="305"/>
      <c r="E120" s="306"/>
      <c r="F120" s="307"/>
      <c r="G120" s="308"/>
      <c r="H120" s="306"/>
      <c r="I120" s="307"/>
      <c r="J120" s="308"/>
      <c r="K120" s="306"/>
      <c r="L120" s="307"/>
      <c r="M120" s="355"/>
      <c r="N120" s="306"/>
      <c r="O120" s="307"/>
      <c r="P120" s="356"/>
      <c r="Q120" s="305"/>
      <c r="R120" s="305"/>
      <c r="S120" s="305"/>
      <c r="T120" s="313"/>
      <c r="U120" s="39"/>
      <c r="V120" s="39"/>
      <c r="W120" s="39"/>
      <c r="X120" s="578"/>
      <c r="Y120" s="39"/>
      <c r="Z120" s="979"/>
      <c r="AA120" s="39"/>
      <c r="AB120" s="32"/>
      <c r="AC120" s="809"/>
      <c r="AD120" s="809"/>
      <c r="AE120" s="809"/>
      <c r="AF120" s="955"/>
      <c r="AG120" s="809">
        <f t="shared" si="21"/>
        <v>0</v>
      </c>
      <c r="AH120" s="809">
        <f t="shared" si="22"/>
        <v>0</v>
      </c>
    </row>
    <row r="121" spans="1:34" s="621" customFormat="1" ht="15.75" customHeight="1" hidden="1">
      <c r="A121" s="830">
        <v>56</v>
      </c>
      <c r="B121" s="311"/>
      <c r="C121" s="944"/>
      <c r="D121" s="305"/>
      <c r="E121" s="306"/>
      <c r="F121" s="307"/>
      <c r="G121" s="308"/>
      <c r="H121" s="306"/>
      <c r="I121" s="307"/>
      <c r="J121" s="308"/>
      <c r="K121" s="306"/>
      <c r="L121" s="307"/>
      <c r="M121" s="355"/>
      <c r="N121" s="306"/>
      <c r="O121" s="307"/>
      <c r="P121" s="356"/>
      <c r="Q121" s="305"/>
      <c r="R121" s="305"/>
      <c r="S121" s="305"/>
      <c r="T121" s="313"/>
      <c r="U121" s="39"/>
      <c r="V121" s="39"/>
      <c r="W121" s="39"/>
      <c r="X121" s="578"/>
      <c r="Y121" s="39"/>
      <c r="Z121" s="979"/>
      <c r="AA121" s="39"/>
      <c r="AB121" s="32"/>
      <c r="AC121" s="809"/>
      <c r="AD121" s="809"/>
      <c r="AE121" s="809"/>
      <c r="AF121" s="955"/>
      <c r="AG121" s="809">
        <f t="shared" si="21"/>
        <v>0</v>
      </c>
      <c r="AH121" s="809">
        <f t="shared" si="22"/>
        <v>0</v>
      </c>
    </row>
    <row r="122" spans="1:34" s="621" customFormat="1" ht="15.75" customHeight="1" hidden="1">
      <c r="A122" s="830">
        <v>57</v>
      </c>
      <c r="B122" s="311"/>
      <c r="C122" s="944"/>
      <c r="D122" s="305"/>
      <c r="E122" s="306"/>
      <c r="F122" s="307"/>
      <c r="G122" s="308"/>
      <c r="H122" s="306"/>
      <c r="I122" s="307"/>
      <c r="J122" s="308"/>
      <c r="K122" s="306"/>
      <c r="L122" s="307"/>
      <c r="M122" s="355"/>
      <c r="N122" s="306"/>
      <c r="O122" s="307"/>
      <c r="P122" s="356"/>
      <c r="Q122" s="305"/>
      <c r="R122" s="305"/>
      <c r="S122" s="305"/>
      <c r="T122" s="313"/>
      <c r="U122" s="39"/>
      <c r="V122" s="39"/>
      <c r="W122" s="39"/>
      <c r="X122" s="578"/>
      <c r="Y122" s="39"/>
      <c r="Z122" s="979"/>
      <c r="AA122" s="39"/>
      <c r="AB122" s="32"/>
      <c r="AC122" s="809"/>
      <c r="AD122" s="809"/>
      <c r="AE122" s="809"/>
      <c r="AF122" s="955"/>
      <c r="AG122" s="809">
        <f t="shared" si="21"/>
        <v>0</v>
      </c>
      <c r="AH122" s="809">
        <f t="shared" si="22"/>
        <v>0</v>
      </c>
    </row>
    <row r="123" spans="1:34" s="621" customFormat="1" ht="15.75" customHeight="1" hidden="1">
      <c r="A123" s="830">
        <v>58</v>
      </c>
      <c r="B123" s="311"/>
      <c r="C123" s="944"/>
      <c r="D123" s="305"/>
      <c r="E123" s="306"/>
      <c r="F123" s="307"/>
      <c r="G123" s="308"/>
      <c r="H123" s="306"/>
      <c r="I123" s="307"/>
      <c r="J123" s="308"/>
      <c r="K123" s="306"/>
      <c r="L123" s="307"/>
      <c r="M123" s="355"/>
      <c r="N123" s="306"/>
      <c r="O123" s="307"/>
      <c r="P123" s="356"/>
      <c r="Q123" s="305"/>
      <c r="R123" s="305"/>
      <c r="S123" s="305"/>
      <c r="T123" s="313"/>
      <c r="U123" s="39"/>
      <c r="V123" s="39"/>
      <c r="W123" s="39"/>
      <c r="X123" s="578"/>
      <c r="Y123" s="39"/>
      <c r="Z123" s="979"/>
      <c r="AA123" s="39"/>
      <c r="AB123" s="32"/>
      <c r="AC123" s="809"/>
      <c r="AD123" s="809"/>
      <c r="AE123" s="809"/>
      <c r="AF123" s="955"/>
      <c r="AG123" s="809">
        <f t="shared" si="21"/>
        <v>0</v>
      </c>
      <c r="AH123" s="809">
        <f t="shared" si="22"/>
        <v>0</v>
      </c>
    </row>
    <row r="124" spans="1:34" s="621" customFormat="1" ht="15.75" customHeight="1" hidden="1">
      <c r="A124" s="830">
        <v>59</v>
      </c>
      <c r="B124" s="311"/>
      <c r="C124" s="944"/>
      <c r="D124" s="305"/>
      <c r="E124" s="306"/>
      <c r="F124" s="307"/>
      <c r="G124" s="308"/>
      <c r="H124" s="306"/>
      <c r="I124" s="307"/>
      <c r="J124" s="308"/>
      <c r="K124" s="306"/>
      <c r="L124" s="307"/>
      <c r="M124" s="355"/>
      <c r="N124" s="306"/>
      <c r="O124" s="307"/>
      <c r="P124" s="356"/>
      <c r="Q124" s="305"/>
      <c r="R124" s="305"/>
      <c r="S124" s="305"/>
      <c r="T124" s="313"/>
      <c r="U124" s="39"/>
      <c r="V124" s="39"/>
      <c r="W124" s="39"/>
      <c r="X124" s="578"/>
      <c r="Y124" s="39"/>
      <c r="Z124" s="979"/>
      <c r="AA124" s="39"/>
      <c r="AB124" s="32"/>
      <c r="AC124" s="809"/>
      <c r="AD124" s="809"/>
      <c r="AE124" s="809"/>
      <c r="AF124" s="955"/>
      <c r="AG124" s="809">
        <f t="shared" si="21"/>
        <v>0</v>
      </c>
      <c r="AH124" s="809">
        <f t="shared" si="22"/>
        <v>0</v>
      </c>
    </row>
    <row r="125" spans="1:34" s="621" customFormat="1" ht="15.75" customHeight="1" hidden="1">
      <c r="A125" s="830">
        <v>60</v>
      </c>
      <c r="B125" s="311"/>
      <c r="C125" s="944"/>
      <c r="D125" s="305"/>
      <c r="E125" s="306"/>
      <c r="F125" s="307"/>
      <c r="G125" s="308"/>
      <c r="H125" s="306"/>
      <c r="I125" s="307"/>
      <c r="J125" s="308"/>
      <c r="K125" s="306"/>
      <c r="L125" s="307"/>
      <c r="M125" s="355"/>
      <c r="N125" s="306"/>
      <c r="O125" s="307"/>
      <c r="P125" s="356"/>
      <c r="Q125" s="305"/>
      <c r="R125" s="305"/>
      <c r="S125" s="305"/>
      <c r="T125" s="313"/>
      <c r="U125" s="39"/>
      <c r="V125" s="39"/>
      <c r="W125" s="39"/>
      <c r="X125" s="578"/>
      <c r="Y125" s="39"/>
      <c r="Z125" s="979"/>
      <c r="AA125" s="39"/>
      <c r="AB125" s="32"/>
      <c r="AC125" s="809"/>
      <c r="AD125" s="809"/>
      <c r="AE125" s="809"/>
      <c r="AF125" s="955"/>
      <c r="AG125" s="809">
        <f t="shared" si="21"/>
        <v>0</v>
      </c>
      <c r="AH125" s="809">
        <f t="shared" si="22"/>
        <v>0</v>
      </c>
    </row>
    <row r="126" spans="1:34" s="621" customFormat="1" ht="15.75" customHeight="1" hidden="1">
      <c r="A126" s="830">
        <v>61</v>
      </c>
      <c r="B126" s="311"/>
      <c r="C126" s="944"/>
      <c r="D126" s="305"/>
      <c r="E126" s="306"/>
      <c r="F126" s="307"/>
      <c r="G126" s="308"/>
      <c r="H126" s="306"/>
      <c r="I126" s="307"/>
      <c r="J126" s="308"/>
      <c r="K126" s="306"/>
      <c r="L126" s="307"/>
      <c r="M126" s="355"/>
      <c r="N126" s="306"/>
      <c r="O126" s="307"/>
      <c r="P126" s="356"/>
      <c r="Q126" s="305"/>
      <c r="R126" s="305"/>
      <c r="S126" s="305"/>
      <c r="T126" s="313"/>
      <c r="U126" s="39"/>
      <c r="V126" s="39"/>
      <c r="W126" s="39"/>
      <c r="X126" s="578"/>
      <c r="Y126" s="39"/>
      <c r="Z126" s="979"/>
      <c r="AA126" s="39"/>
      <c r="AB126" s="32"/>
      <c r="AC126" s="809"/>
      <c r="AD126" s="809"/>
      <c r="AE126" s="809"/>
      <c r="AF126" s="955"/>
      <c r="AG126" s="809">
        <f t="shared" si="21"/>
        <v>0</v>
      </c>
      <c r="AH126" s="809">
        <f t="shared" si="22"/>
        <v>0</v>
      </c>
    </row>
    <row r="127" spans="1:34" s="621" customFormat="1" ht="15.75" customHeight="1" hidden="1">
      <c r="A127" s="830">
        <v>62</v>
      </c>
      <c r="B127" s="311"/>
      <c r="C127" s="944"/>
      <c r="D127" s="305"/>
      <c r="E127" s="306"/>
      <c r="F127" s="307"/>
      <c r="G127" s="308"/>
      <c r="H127" s="306"/>
      <c r="I127" s="307"/>
      <c r="J127" s="308"/>
      <c r="K127" s="306"/>
      <c r="L127" s="307"/>
      <c r="M127" s="355"/>
      <c r="N127" s="306"/>
      <c r="O127" s="307"/>
      <c r="P127" s="356"/>
      <c r="Q127" s="305"/>
      <c r="R127" s="305"/>
      <c r="S127" s="305"/>
      <c r="T127" s="313"/>
      <c r="U127" s="39"/>
      <c r="V127" s="39"/>
      <c r="W127" s="39"/>
      <c r="X127" s="578"/>
      <c r="Y127" s="39"/>
      <c r="Z127" s="979"/>
      <c r="AA127" s="39"/>
      <c r="AB127" s="32"/>
      <c r="AC127" s="809"/>
      <c r="AD127" s="809"/>
      <c r="AE127" s="809"/>
      <c r="AF127" s="955"/>
      <c r="AG127" s="809">
        <f t="shared" si="21"/>
        <v>0</v>
      </c>
      <c r="AH127" s="809">
        <f t="shared" si="22"/>
        <v>0</v>
      </c>
    </row>
    <row r="128" spans="1:34" s="621" customFormat="1" ht="15.75" customHeight="1" hidden="1">
      <c r="A128" s="830">
        <v>63</v>
      </c>
      <c r="B128" s="311"/>
      <c r="C128" s="944"/>
      <c r="D128" s="305"/>
      <c r="E128" s="306"/>
      <c r="F128" s="307"/>
      <c r="G128" s="308"/>
      <c r="H128" s="306"/>
      <c r="I128" s="307"/>
      <c r="J128" s="308"/>
      <c r="K128" s="306"/>
      <c r="L128" s="307"/>
      <c r="M128" s="355"/>
      <c r="N128" s="306"/>
      <c r="O128" s="307"/>
      <c r="P128" s="356"/>
      <c r="Q128" s="305"/>
      <c r="R128" s="305"/>
      <c r="S128" s="305"/>
      <c r="T128" s="313"/>
      <c r="U128" s="39"/>
      <c r="V128" s="39"/>
      <c r="W128" s="39"/>
      <c r="X128" s="578"/>
      <c r="Y128" s="39"/>
      <c r="Z128" s="979"/>
      <c r="AA128" s="39"/>
      <c r="AB128" s="32"/>
      <c r="AC128" s="809"/>
      <c r="AD128" s="809"/>
      <c r="AE128" s="809"/>
      <c r="AF128" s="955"/>
      <c r="AG128" s="809">
        <f t="shared" si="21"/>
        <v>0</v>
      </c>
      <c r="AH128" s="809">
        <f t="shared" si="22"/>
        <v>0</v>
      </c>
    </row>
    <row r="129" spans="1:34" s="621" customFormat="1" ht="15.75" customHeight="1" hidden="1">
      <c r="A129" s="830">
        <v>64</v>
      </c>
      <c r="B129" s="311"/>
      <c r="C129" s="944"/>
      <c r="D129" s="305"/>
      <c r="E129" s="306"/>
      <c r="F129" s="307"/>
      <c r="G129" s="308"/>
      <c r="H129" s="306"/>
      <c r="I129" s="307"/>
      <c r="J129" s="308"/>
      <c r="K129" s="306"/>
      <c r="L129" s="307"/>
      <c r="M129" s="355"/>
      <c r="N129" s="306"/>
      <c r="O129" s="307"/>
      <c r="P129" s="356"/>
      <c r="Q129" s="305"/>
      <c r="R129" s="305"/>
      <c r="S129" s="305"/>
      <c r="T129" s="313"/>
      <c r="U129" s="39"/>
      <c r="V129" s="39"/>
      <c r="W129" s="39"/>
      <c r="X129" s="578"/>
      <c r="Y129" s="39"/>
      <c r="Z129" s="979"/>
      <c r="AA129" s="39"/>
      <c r="AB129" s="32"/>
      <c r="AC129" s="809"/>
      <c r="AD129" s="809"/>
      <c r="AE129" s="809"/>
      <c r="AF129" s="955"/>
      <c r="AG129" s="809">
        <f t="shared" si="21"/>
        <v>0</v>
      </c>
      <c r="AH129" s="809">
        <f t="shared" si="22"/>
        <v>0</v>
      </c>
    </row>
    <row r="130" spans="1:34" s="621" customFormat="1" ht="15.75" customHeight="1" hidden="1">
      <c r="A130" s="830">
        <v>65</v>
      </c>
      <c r="B130" s="311"/>
      <c r="C130" s="944"/>
      <c r="D130" s="305"/>
      <c r="E130" s="306"/>
      <c r="F130" s="307"/>
      <c r="G130" s="308"/>
      <c r="H130" s="306"/>
      <c r="I130" s="307"/>
      <c r="J130" s="308"/>
      <c r="K130" s="306"/>
      <c r="L130" s="307"/>
      <c r="M130" s="355"/>
      <c r="N130" s="306"/>
      <c r="O130" s="307"/>
      <c r="P130" s="356"/>
      <c r="Q130" s="305"/>
      <c r="R130" s="305"/>
      <c r="S130" s="305"/>
      <c r="T130" s="313"/>
      <c r="U130" s="39"/>
      <c r="V130" s="39"/>
      <c r="W130" s="39"/>
      <c r="X130" s="578"/>
      <c r="Y130" s="39"/>
      <c r="Z130" s="979"/>
      <c r="AA130" s="39"/>
      <c r="AB130" s="32"/>
      <c r="AC130" s="809"/>
      <c r="AD130" s="809"/>
      <c r="AE130" s="809"/>
      <c r="AF130" s="955"/>
      <c r="AG130" s="809">
        <f t="shared" si="21"/>
        <v>0</v>
      </c>
      <c r="AH130" s="809">
        <f t="shared" si="22"/>
        <v>0</v>
      </c>
    </row>
    <row r="131" spans="1:34" s="621" customFormat="1" ht="15.75" customHeight="1" hidden="1">
      <c r="A131" s="830">
        <v>66</v>
      </c>
      <c r="B131" s="311"/>
      <c r="C131" s="944"/>
      <c r="D131" s="305"/>
      <c r="E131" s="306"/>
      <c r="F131" s="307"/>
      <c r="G131" s="308"/>
      <c r="H131" s="306"/>
      <c r="I131" s="307"/>
      <c r="J131" s="308"/>
      <c r="K131" s="306"/>
      <c r="L131" s="307"/>
      <c r="M131" s="355"/>
      <c r="N131" s="306"/>
      <c r="O131" s="307"/>
      <c r="P131" s="356"/>
      <c r="Q131" s="305"/>
      <c r="R131" s="305"/>
      <c r="S131" s="305"/>
      <c r="T131" s="313"/>
      <c r="U131" s="39"/>
      <c r="V131" s="39"/>
      <c r="W131" s="39"/>
      <c r="X131" s="578"/>
      <c r="Y131" s="39"/>
      <c r="Z131" s="979"/>
      <c r="AA131" s="39"/>
      <c r="AB131" s="32"/>
      <c r="AC131" s="809"/>
      <c r="AD131" s="809"/>
      <c r="AE131" s="809"/>
      <c r="AF131" s="955"/>
      <c r="AG131" s="809">
        <f t="shared" si="21"/>
        <v>0</v>
      </c>
      <c r="AH131" s="809">
        <f t="shared" si="22"/>
        <v>0</v>
      </c>
    </row>
    <row r="132" spans="1:34" s="621" customFormat="1" ht="15.75" customHeight="1" hidden="1">
      <c r="A132" s="830">
        <v>67</v>
      </c>
      <c r="B132" s="311"/>
      <c r="C132" s="944"/>
      <c r="D132" s="305"/>
      <c r="E132" s="306"/>
      <c r="F132" s="307"/>
      <c r="G132" s="308"/>
      <c r="H132" s="306"/>
      <c r="I132" s="307"/>
      <c r="J132" s="308"/>
      <c r="K132" s="306"/>
      <c r="L132" s="307"/>
      <c r="M132" s="355"/>
      <c r="N132" s="306"/>
      <c r="O132" s="307"/>
      <c r="P132" s="356"/>
      <c r="Q132" s="305"/>
      <c r="R132" s="305"/>
      <c r="S132" s="305"/>
      <c r="T132" s="313"/>
      <c r="U132" s="39"/>
      <c r="V132" s="39"/>
      <c r="W132" s="39"/>
      <c r="X132" s="578"/>
      <c r="Y132" s="39"/>
      <c r="Z132" s="979"/>
      <c r="AA132" s="39"/>
      <c r="AB132" s="32"/>
      <c r="AC132" s="809"/>
      <c r="AD132" s="809"/>
      <c r="AE132" s="809"/>
      <c r="AF132" s="955"/>
      <c r="AG132" s="809">
        <f t="shared" si="21"/>
        <v>0</v>
      </c>
      <c r="AH132" s="809">
        <f t="shared" si="22"/>
        <v>0</v>
      </c>
    </row>
    <row r="133" spans="1:34" s="621" customFormat="1" ht="15.75" customHeight="1" hidden="1">
      <c r="A133" s="830">
        <v>68</v>
      </c>
      <c r="B133" s="311"/>
      <c r="C133" s="944"/>
      <c r="D133" s="305"/>
      <c r="E133" s="306"/>
      <c r="F133" s="307"/>
      <c r="G133" s="308"/>
      <c r="H133" s="306"/>
      <c r="I133" s="307"/>
      <c r="J133" s="308"/>
      <c r="K133" s="306"/>
      <c r="L133" s="307"/>
      <c r="M133" s="355"/>
      <c r="N133" s="306"/>
      <c r="O133" s="307"/>
      <c r="P133" s="356"/>
      <c r="Q133" s="305"/>
      <c r="R133" s="305"/>
      <c r="S133" s="305"/>
      <c r="T133" s="313"/>
      <c r="U133" s="39"/>
      <c r="V133" s="39"/>
      <c r="W133" s="39"/>
      <c r="X133" s="578"/>
      <c r="Y133" s="39"/>
      <c r="Z133" s="979"/>
      <c r="AA133" s="39"/>
      <c r="AB133" s="32"/>
      <c r="AC133" s="809"/>
      <c r="AD133" s="809"/>
      <c r="AE133" s="809"/>
      <c r="AF133" s="955"/>
      <c r="AG133" s="809">
        <f t="shared" si="21"/>
        <v>0</v>
      </c>
      <c r="AH133" s="809">
        <f t="shared" si="22"/>
        <v>0</v>
      </c>
    </row>
    <row r="134" spans="1:34" s="621" customFormat="1" ht="15.75" customHeight="1" hidden="1">
      <c r="A134" s="830">
        <v>69</v>
      </c>
      <c r="B134" s="311"/>
      <c r="C134" s="944"/>
      <c r="D134" s="305"/>
      <c r="E134" s="306"/>
      <c r="F134" s="307"/>
      <c r="G134" s="308"/>
      <c r="H134" s="306"/>
      <c r="I134" s="307"/>
      <c r="J134" s="308"/>
      <c r="K134" s="306"/>
      <c r="L134" s="307"/>
      <c r="M134" s="355"/>
      <c r="N134" s="306"/>
      <c r="O134" s="307"/>
      <c r="P134" s="356"/>
      <c r="Q134" s="305"/>
      <c r="R134" s="305"/>
      <c r="S134" s="305"/>
      <c r="T134" s="313"/>
      <c r="U134" s="39"/>
      <c r="V134" s="39"/>
      <c r="W134" s="39"/>
      <c r="X134" s="578"/>
      <c r="Y134" s="39"/>
      <c r="Z134" s="979"/>
      <c r="AA134" s="39"/>
      <c r="AB134" s="32"/>
      <c r="AC134" s="809"/>
      <c r="AD134" s="809"/>
      <c r="AE134" s="809"/>
      <c r="AF134" s="955"/>
      <c r="AG134" s="809">
        <f t="shared" si="21"/>
        <v>0</v>
      </c>
      <c r="AH134" s="809">
        <f t="shared" si="22"/>
        <v>0</v>
      </c>
    </row>
    <row r="135" spans="1:34" s="621" customFormat="1" ht="15.75" customHeight="1" hidden="1">
      <c r="A135" s="830">
        <v>70</v>
      </c>
      <c r="B135" s="311"/>
      <c r="C135" s="944"/>
      <c r="D135" s="305"/>
      <c r="E135" s="306"/>
      <c r="F135" s="307"/>
      <c r="G135" s="308"/>
      <c r="H135" s="306"/>
      <c r="I135" s="307"/>
      <c r="J135" s="308"/>
      <c r="K135" s="306"/>
      <c r="L135" s="307"/>
      <c r="M135" s="355"/>
      <c r="N135" s="306"/>
      <c r="O135" s="307"/>
      <c r="P135" s="356"/>
      <c r="Q135" s="305"/>
      <c r="R135" s="305"/>
      <c r="S135" s="305"/>
      <c r="T135" s="313"/>
      <c r="U135" s="39"/>
      <c r="V135" s="39"/>
      <c r="W135" s="39"/>
      <c r="X135" s="578"/>
      <c r="Y135" s="39"/>
      <c r="Z135" s="979"/>
      <c r="AA135" s="39"/>
      <c r="AB135" s="32"/>
      <c r="AC135" s="809"/>
      <c r="AD135" s="809"/>
      <c r="AE135" s="809"/>
      <c r="AF135" s="955"/>
      <c r="AG135" s="809">
        <f t="shared" si="21"/>
        <v>0</v>
      </c>
      <c r="AH135" s="809">
        <f t="shared" si="22"/>
        <v>0</v>
      </c>
    </row>
    <row r="136" spans="1:34" s="621" customFormat="1" ht="15.75" customHeight="1" hidden="1">
      <c r="A136" s="830">
        <v>71</v>
      </c>
      <c r="B136" s="311"/>
      <c r="C136" s="944"/>
      <c r="D136" s="305"/>
      <c r="E136" s="306"/>
      <c r="F136" s="307"/>
      <c r="G136" s="308"/>
      <c r="H136" s="306"/>
      <c r="I136" s="307"/>
      <c r="J136" s="308"/>
      <c r="K136" s="306"/>
      <c r="L136" s="307"/>
      <c r="M136" s="355"/>
      <c r="N136" s="306"/>
      <c r="O136" s="307"/>
      <c r="P136" s="356"/>
      <c r="Q136" s="305"/>
      <c r="R136" s="305"/>
      <c r="S136" s="305"/>
      <c r="T136" s="313"/>
      <c r="U136" s="39"/>
      <c r="V136" s="39"/>
      <c r="W136" s="39"/>
      <c r="X136" s="578"/>
      <c r="Y136" s="39"/>
      <c r="Z136" s="979"/>
      <c r="AA136" s="39"/>
      <c r="AB136" s="32"/>
      <c r="AC136" s="809"/>
      <c r="AD136" s="809"/>
      <c r="AE136" s="809"/>
      <c r="AF136" s="955"/>
      <c r="AG136" s="809">
        <f t="shared" si="21"/>
        <v>0</v>
      </c>
      <c r="AH136" s="809">
        <f t="shared" si="22"/>
        <v>0</v>
      </c>
    </row>
    <row r="137" spans="1:34" s="621" customFormat="1" ht="15.75" customHeight="1" hidden="1">
      <c r="A137" s="830">
        <v>72</v>
      </c>
      <c r="B137" s="311"/>
      <c r="C137" s="944"/>
      <c r="D137" s="305"/>
      <c r="E137" s="306"/>
      <c r="F137" s="307"/>
      <c r="G137" s="308"/>
      <c r="H137" s="306"/>
      <c r="I137" s="307"/>
      <c r="J137" s="308"/>
      <c r="K137" s="306"/>
      <c r="L137" s="307"/>
      <c r="M137" s="355"/>
      <c r="N137" s="306"/>
      <c r="O137" s="307"/>
      <c r="P137" s="356"/>
      <c r="Q137" s="305"/>
      <c r="R137" s="305"/>
      <c r="S137" s="305"/>
      <c r="T137" s="313"/>
      <c r="U137" s="39"/>
      <c r="V137" s="39"/>
      <c r="W137" s="39"/>
      <c r="X137" s="578"/>
      <c r="Y137" s="39"/>
      <c r="Z137" s="979"/>
      <c r="AA137" s="39"/>
      <c r="AB137" s="32"/>
      <c r="AC137" s="809"/>
      <c r="AD137" s="809"/>
      <c r="AE137" s="809"/>
      <c r="AF137" s="955"/>
      <c r="AG137" s="809">
        <f aca="true" t="shared" si="23" ref="AG137:AG200">AE137+N137+O137+P137</f>
        <v>0</v>
      </c>
      <c r="AH137" s="809">
        <f aca="true" t="shared" si="24" ref="AH137:AH200">AF137+Q137</f>
        <v>0</v>
      </c>
    </row>
    <row r="138" spans="1:34" s="621" customFormat="1" ht="15.75" customHeight="1" hidden="1">
      <c r="A138" s="830">
        <v>73</v>
      </c>
      <c r="B138" s="311"/>
      <c r="C138" s="944"/>
      <c r="D138" s="305"/>
      <c r="E138" s="306"/>
      <c r="F138" s="307"/>
      <c r="G138" s="308"/>
      <c r="H138" s="306"/>
      <c r="I138" s="307"/>
      <c r="J138" s="308"/>
      <c r="K138" s="306"/>
      <c r="L138" s="307"/>
      <c r="M138" s="355"/>
      <c r="N138" s="306"/>
      <c r="O138" s="307"/>
      <c r="P138" s="356"/>
      <c r="Q138" s="305"/>
      <c r="R138" s="305"/>
      <c r="S138" s="305"/>
      <c r="T138" s="313"/>
      <c r="U138" s="39"/>
      <c r="V138" s="39"/>
      <c r="W138" s="39"/>
      <c r="X138" s="578"/>
      <c r="Y138" s="39"/>
      <c r="Z138" s="979"/>
      <c r="AA138" s="39"/>
      <c r="AB138" s="32"/>
      <c r="AC138" s="809"/>
      <c r="AD138" s="809"/>
      <c r="AE138" s="809"/>
      <c r="AF138" s="955"/>
      <c r="AG138" s="809">
        <f t="shared" si="23"/>
        <v>0</v>
      </c>
      <c r="AH138" s="809">
        <f t="shared" si="24"/>
        <v>0</v>
      </c>
    </row>
    <row r="139" spans="1:34" s="621" customFormat="1" ht="15.75" customHeight="1" hidden="1">
      <c r="A139" s="830">
        <v>74</v>
      </c>
      <c r="B139" s="311"/>
      <c r="C139" s="944"/>
      <c r="D139" s="305"/>
      <c r="E139" s="306"/>
      <c r="F139" s="307"/>
      <c r="G139" s="308"/>
      <c r="H139" s="306"/>
      <c r="I139" s="307"/>
      <c r="J139" s="308"/>
      <c r="K139" s="306"/>
      <c r="L139" s="307"/>
      <c r="M139" s="355"/>
      <c r="N139" s="306"/>
      <c r="O139" s="307"/>
      <c r="P139" s="356"/>
      <c r="Q139" s="305"/>
      <c r="R139" s="305"/>
      <c r="S139" s="305"/>
      <c r="T139" s="313"/>
      <c r="U139" s="39"/>
      <c r="V139" s="39"/>
      <c r="W139" s="39"/>
      <c r="X139" s="578"/>
      <c r="Y139" s="39"/>
      <c r="Z139" s="979"/>
      <c r="AA139" s="39"/>
      <c r="AB139" s="32"/>
      <c r="AC139" s="809"/>
      <c r="AD139" s="809"/>
      <c r="AE139" s="809"/>
      <c r="AF139" s="955"/>
      <c r="AG139" s="809">
        <f t="shared" si="23"/>
        <v>0</v>
      </c>
      <c r="AH139" s="809">
        <f t="shared" si="24"/>
        <v>0</v>
      </c>
    </row>
    <row r="140" spans="1:34" s="621" customFormat="1" ht="15.75" customHeight="1" hidden="1">
      <c r="A140" s="830">
        <v>75</v>
      </c>
      <c r="B140" s="311"/>
      <c r="C140" s="944"/>
      <c r="D140" s="305"/>
      <c r="E140" s="306"/>
      <c r="F140" s="307"/>
      <c r="G140" s="308"/>
      <c r="H140" s="306"/>
      <c r="I140" s="307"/>
      <c r="J140" s="308"/>
      <c r="K140" s="306"/>
      <c r="L140" s="307"/>
      <c r="M140" s="355"/>
      <c r="N140" s="306"/>
      <c r="O140" s="307"/>
      <c r="P140" s="356"/>
      <c r="Q140" s="305"/>
      <c r="R140" s="305"/>
      <c r="S140" s="305"/>
      <c r="T140" s="313"/>
      <c r="U140" s="39"/>
      <c r="V140" s="39"/>
      <c r="W140" s="39"/>
      <c r="X140" s="578"/>
      <c r="Y140" s="39"/>
      <c r="Z140" s="979"/>
      <c r="AA140" s="39"/>
      <c r="AB140" s="32"/>
      <c r="AC140" s="809"/>
      <c r="AD140" s="809"/>
      <c r="AE140" s="809"/>
      <c r="AF140" s="955"/>
      <c r="AG140" s="809">
        <f t="shared" si="23"/>
        <v>0</v>
      </c>
      <c r="AH140" s="809">
        <f t="shared" si="24"/>
        <v>0</v>
      </c>
    </row>
    <row r="141" spans="1:34" s="621" customFormat="1" ht="15.75" customHeight="1" hidden="1">
      <c r="A141" s="830">
        <v>76</v>
      </c>
      <c r="B141" s="311"/>
      <c r="C141" s="944"/>
      <c r="D141" s="305"/>
      <c r="E141" s="306"/>
      <c r="F141" s="307"/>
      <c r="G141" s="308"/>
      <c r="H141" s="306"/>
      <c r="I141" s="307"/>
      <c r="J141" s="308"/>
      <c r="K141" s="306"/>
      <c r="L141" s="307"/>
      <c r="M141" s="355"/>
      <c r="N141" s="306"/>
      <c r="O141" s="307"/>
      <c r="P141" s="356"/>
      <c r="Q141" s="305"/>
      <c r="R141" s="305"/>
      <c r="S141" s="305"/>
      <c r="T141" s="313"/>
      <c r="U141" s="39"/>
      <c r="V141" s="39"/>
      <c r="W141" s="39"/>
      <c r="X141" s="578"/>
      <c r="Y141" s="39"/>
      <c r="Z141" s="979"/>
      <c r="AA141" s="39"/>
      <c r="AB141" s="32"/>
      <c r="AC141" s="809"/>
      <c r="AD141" s="809"/>
      <c r="AE141" s="809"/>
      <c r="AF141" s="955"/>
      <c r="AG141" s="809">
        <f t="shared" si="23"/>
        <v>0</v>
      </c>
      <c r="AH141" s="809">
        <f t="shared" si="24"/>
        <v>0</v>
      </c>
    </row>
    <row r="142" spans="1:34" s="621" customFormat="1" ht="15.75" customHeight="1" hidden="1">
      <c r="A142" s="830">
        <v>77</v>
      </c>
      <c r="B142" s="311"/>
      <c r="C142" s="944"/>
      <c r="D142" s="305"/>
      <c r="E142" s="306"/>
      <c r="F142" s="307"/>
      <c r="G142" s="308"/>
      <c r="H142" s="306"/>
      <c r="I142" s="307"/>
      <c r="J142" s="308"/>
      <c r="K142" s="306"/>
      <c r="L142" s="307"/>
      <c r="M142" s="355"/>
      <c r="N142" s="306"/>
      <c r="O142" s="307"/>
      <c r="P142" s="356"/>
      <c r="Q142" s="305"/>
      <c r="R142" s="305"/>
      <c r="S142" s="305"/>
      <c r="T142" s="313"/>
      <c r="U142" s="39"/>
      <c r="V142" s="39"/>
      <c r="W142" s="39"/>
      <c r="X142" s="578"/>
      <c r="Y142" s="39"/>
      <c r="Z142" s="979"/>
      <c r="AA142" s="39"/>
      <c r="AB142" s="32"/>
      <c r="AC142" s="809"/>
      <c r="AD142" s="809"/>
      <c r="AE142" s="809"/>
      <c r="AF142" s="955"/>
      <c r="AG142" s="809">
        <f t="shared" si="23"/>
        <v>0</v>
      </c>
      <c r="AH142" s="809">
        <f t="shared" si="24"/>
        <v>0</v>
      </c>
    </row>
    <row r="143" spans="1:34" s="621" customFormat="1" ht="15.75" customHeight="1" hidden="1">
      <c r="A143" s="830">
        <v>78</v>
      </c>
      <c r="B143" s="311"/>
      <c r="C143" s="944"/>
      <c r="D143" s="305"/>
      <c r="E143" s="306"/>
      <c r="F143" s="307"/>
      <c r="G143" s="308"/>
      <c r="H143" s="306"/>
      <c r="I143" s="307"/>
      <c r="J143" s="308"/>
      <c r="K143" s="306"/>
      <c r="L143" s="307"/>
      <c r="M143" s="355"/>
      <c r="N143" s="306"/>
      <c r="O143" s="307"/>
      <c r="P143" s="356"/>
      <c r="Q143" s="305"/>
      <c r="R143" s="305"/>
      <c r="S143" s="305"/>
      <c r="T143" s="313"/>
      <c r="U143" s="39"/>
      <c r="V143" s="39"/>
      <c r="W143" s="39"/>
      <c r="X143" s="578"/>
      <c r="Y143" s="39"/>
      <c r="Z143" s="979"/>
      <c r="AA143" s="39"/>
      <c r="AB143" s="32"/>
      <c r="AC143" s="809"/>
      <c r="AD143" s="809"/>
      <c r="AE143" s="809"/>
      <c r="AF143" s="955"/>
      <c r="AG143" s="809">
        <f t="shared" si="23"/>
        <v>0</v>
      </c>
      <c r="AH143" s="809">
        <f t="shared" si="24"/>
        <v>0</v>
      </c>
    </row>
    <row r="144" spans="1:34" s="621" customFormat="1" ht="15.75" customHeight="1" hidden="1">
      <c r="A144" s="830">
        <v>79</v>
      </c>
      <c r="B144" s="311"/>
      <c r="C144" s="944"/>
      <c r="D144" s="305"/>
      <c r="E144" s="306"/>
      <c r="F144" s="307"/>
      <c r="G144" s="308"/>
      <c r="H144" s="306"/>
      <c r="I144" s="307"/>
      <c r="J144" s="308"/>
      <c r="K144" s="306"/>
      <c r="L144" s="307"/>
      <c r="M144" s="355"/>
      <c r="N144" s="306"/>
      <c r="O144" s="307"/>
      <c r="P144" s="356"/>
      <c r="Q144" s="305"/>
      <c r="R144" s="305"/>
      <c r="S144" s="305"/>
      <c r="T144" s="313"/>
      <c r="U144" s="39"/>
      <c r="V144" s="39"/>
      <c r="W144" s="39"/>
      <c r="X144" s="578"/>
      <c r="Y144" s="39"/>
      <c r="Z144" s="979"/>
      <c r="AA144" s="39"/>
      <c r="AB144" s="32"/>
      <c r="AC144" s="809"/>
      <c r="AD144" s="809"/>
      <c r="AE144" s="809"/>
      <c r="AF144" s="955"/>
      <c r="AG144" s="809">
        <f t="shared" si="23"/>
        <v>0</v>
      </c>
      <c r="AH144" s="809">
        <f t="shared" si="24"/>
        <v>0</v>
      </c>
    </row>
    <row r="145" spans="1:34" s="621" customFormat="1" ht="15.75" customHeight="1" hidden="1">
      <c r="A145" s="830">
        <v>80</v>
      </c>
      <c r="B145" s="311"/>
      <c r="C145" s="944"/>
      <c r="D145" s="305"/>
      <c r="E145" s="306"/>
      <c r="F145" s="307"/>
      <c r="G145" s="308"/>
      <c r="H145" s="306"/>
      <c r="I145" s="307"/>
      <c r="J145" s="308"/>
      <c r="K145" s="306"/>
      <c r="L145" s="307"/>
      <c r="M145" s="355"/>
      <c r="N145" s="306"/>
      <c r="O145" s="307"/>
      <c r="P145" s="356"/>
      <c r="Q145" s="305"/>
      <c r="R145" s="305"/>
      <c r="S145" s="305"/>
      <c r="T145" s="313"/>
      <c r="U145" s="39"/>
      <c r="V145" s="39"/>
      <c r="W145" s="39"/>
      <c r="X145" s="578"/>
      <c r="Y145" s="39"/>
      <c r="Z145" s="979"/>
      <c r="AA145" s="39"/>
      <c r="AB145" s="32"/>
      <c r="AC145" s="809"/>
      <c r="AD145" s="809"/>
      <c r="AE145" s="809"/>
      <c r="AF145" s="955"/>
      <c r="AG145" s="809">
        <f t="shared" si="23"/>
        <v>0</v>
      </c>
      <c r="AH145" s="809">
        <f t="shared" si="24"/>
        <v>0</v>
      </c>
    </row>
    <row r="146" spans="1:34" s="621" customFormat="1" ht="15.75" customHeight="1" hidden="1">
      <c r="A146" s="944"/>
      <c r="B146" s="311"/>
      <c r="C146" s="944"/>
      <c r="D146" s="305"/>
      <c r="E146" s="306"/>
      <c r="F146" s="307"/>
      <c r="G146" s="308"/>
      <c r="H146" s="306"/>
      <c r="I146" s="307"/>
      <c r="J146" s="308"/>
      <c r="K146" s="306"/>
      <c r="L146" s="307"/>
      <c r="M146" s="355"/>
      <c r="N146" s="306"/>
      <c r="O146" s="307"/>
      <c r="P146" s="356"/>
      <c r="Q146" s="305"/>
      <c r="R146" s="305"/>
      <c r="S146" s="305"/>
      <c r="T146" s="313"/>
      <c r="U146" s="39"/>
      <c r="V146" s="39"/>
      <c r="W146" s="39"/>
      <c r="X146" s="578"/>
      <c r="Y146" s="39"/>
      <c r="Z146" s="979"/>
      <c r="AA146" s="39"/>
      <c r="AB146" s="32"/>
      <c r="AC146" s="809"/>
      <c r="AD146" s="809"/>
      <c r="AE146" s="809"/>
      <c r="AF146" s="955"/>
      <c r="AG146" s="809">
        <f t="shared" si="23"/>
        <v>0</v>
      </c>
      <c r="AH146" s="809">
        <f t="shared" si="24"/>
        <v>0</v>
      </c>
    </row>
    <row r="147" spans="1:34" s="621" customFormat="1" ht="15.75" customHeight="1" hidden="1">
      <c r="A147" s="944"/>
      <c r="B147" s="311"/>
      <c r="C147" s="944"/>
      <c r="D147" s="305"/>
      <c r="E147" s="306"/>
      <c r="F147" s="307"/>
      <c r="G147" s="308"/>
      <c r="H147" s="306"/>
      <c r="I147" s="307"/>
      <c r="J147" s="308"/>
      <c r="K147" s="306"/>
      <c r="L147" s="307"/>
      <c r="M147" s="355"/>
      <c r="N147" s="306"/>
      <c r="O147" s="307"/>
      <c r="P147" s="356"/>
      <c r="Q147" s="305"/>
      <c r="R147" s="305"/>
      <c r="S147" s="305"/>
      <c r="T147" s="313"/>
      <c r="U147" s="39"/>
      <c r="V147" s="39"/>
      <c r="W147" s="39"/>
      <c r="X147" s="578"/>
      <c r="Y147" s="39"/>
      <c r="Z147" s="979"/>
      <c r="AA147" s="39"/>
      <c r="AB147" s="32"/>
      <c r="AC147" s="809"/>
      <c r="AD147" s="809"/>
      <c r="AE147" s="809"/>
      <c r="AF147" s="955"/>
      <c r="AG147" s="809">
        <f t="shared" si="23"/>
        <v>0</v>
      </c>
      <c r="AH147" s="809">
        <f t="shared" si="24"/>
        <v>0</v>
      </c>
    </row>
    <row r="148" spans="1:34" s="621" customFormat="1" ht="15.75" customHeight="1" hidden="1">
      <c r="A148" s="944"/>
      <c r="B148" s="311"/>
      <c r="C148" s="944"/>
      <c r="D148" s="305"/>
      <c r="E148" s="306"/>
      <c r="F148" s="307"/>
      <c r="G148" s="308"/>
      <c r="H148" s="306"/>
      <c r="I148" s="307"/>
      <c r="J148" s="308"/>
      <c r="K148" s="306"/>
      <c r="L148" s="307"/>
      <c r="M148" s="355"/>
      <c r="N148" s="306"/>
      <c r="O148" s="307"/>
      <c r="P148" s="356"/>
      <c r="Q148" s="305"/>
      <c r="R148" s="305"/>
      <c r="S148" s="305"/>
      <c r="T148" s="313"/>
      <c r="U148" s="39"/>
      <c r="V148" s="39"/>
      <c r="W148" s="39"/>
      <c r="X148" s="578"/>
      <c r="Y148" s="39"/>
      <c r="Z148" s="979"/>
      <c r="AA148" s="39"/>
      <c r="AB148" s="32"/>
      <c r="AC148" s="809"/>
      <c r="AD148" s="809"/>
      <c r="AE148" s="809"/>
      <c r="AF148" s="955"/>
      <c r="AG148" s="809">
        <f t="shared" si="23"/>
        <v>0</v>
      </c>
      <c r="AH148" s="809">
        <f t="shared" si="24"/>
        <v>0</v>
      </c>
    </row>
    <row r="149" spans="1:34" s="621" customFormat="1" ht="9" customHeight="1">
      <c r="A149" s="325"/>
      <c r="B149" s="318"/>
      <c r="C149" s="325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24"/>
      <c r="Q149" s="318"/>
      <c r="R149" s="318"/>
      <c r="S149" s="318"/>
      <c r="T149" s="319"/>
      <c r="U149" s="809"/>
      <c r="V149" s="809"/>
      <c r="W149" s="809"/>
      <c r="X149" s="805"/>
      <c r="Y149" s="39"/>
      <c r="Z149" s="979"/>
      <c r="AA149" s="39"/>
      <c r="AB149" s="32"/>
      <c r="AC149" s="809"/>
      <c r="AD149" s="809"/>
      <c r="AE149" s="809"/>
      <c r="AF149" s="955"/>
      <c r="AG149" s="809">
        <f t="shared" si="23"/>
        <v>0</v>
      </c>
      <c r="AH149" s="809">
        <f t="shared" si="24"/>
        <v>0</v>
      </c>
    </row>
    <row r="150" spans="1:34" s="621" customFormat="1" ht="14.25">
      <c r="A150" s="933"/>
      <c r="B150" s="1905" t="s">
        <v>607</v>
      </c>
      <c r="C150" s="1905"/>
      <c r="D150" s="1905"/>
      <c r="E150" s="665">
        <f>SUM(E68:E149)</f>
        <v>59625</v>
      </c>
      <c r="F150" s="665">
        <f>SUM(F68:F149)</f>
        <v>24000</v>
      </c>
      <c r="G150" s="665">
        <f>G470</f>
        <v>68559</v>
      </c>
      <c r="H150" s="960">
        <f>SUM(H68:H149)</f>
        <v>5626</v>
      </c>
      <c r="I150" s="665">
        <f>SUM(I68:I149)</f>
        <v>3987</v>
      </c>
      <c r="J150" s="665">
        <f>J470</f>
        <v>47909</v>
      </c>
      <c r="K150" s="665">
        <f>SUM(K68:K149)</f>
        <v>53625</v>
      </c>
      <c r="L150" s="665">
        <f>SUM(L68:L149)</f>
        <v>0</v>
      </c>
      <c r="M150" s="665">
        <f>M470</f>
        <v>250</v>
      </c>
      <c r="N150" s="665">
        <f>SUM(N68:N149)</f>
        <v>4810</v>
      </c>
      <c r="O150" s="665">
        <f>SUM(O68:O149)</f>
        <v>0</v>
      </c>
      <c r="P150" s="665">
        <f>P470</f>
        <v>250</v>
      </c>
      <c r="Q150" s="665">
        <f>SUM(Q68:Q149)</f>
        <v>537</v>
      </c>
      <c r="R150" s="665"/>
      <c r="S150" s="665">
        <f aca="true" t="shared" si="25" ref="S150:Y150">SUM(S68:S149)</f>
        <v>30000</v>
      </c>
      <c r="T150" s="665">
        <f t="shared" si="25"/>
        <v>4803</v>
      </c>
      <c r="U150" s="665">
        <f t="shared" si="25"/>
        <v>1431000</v>
      </c>
      <c r="V150" s="665">
        <f t="shared" si="25"/>
        <v>754875</v>
      </c>
      <c r="W150" s="665">
        <f t="shared" si="25"/>
        <v>676125</v>
      </c>
      <c r="X150" s="665">
        <f t="shared" si="25"/>
        <v>808500</v>
      </c>
      <c r="Y150" s="665">
        <f t="shared" si="25"/>
        <v>622500</v>
      </c>
      <c r="Z150" s="985"/>
      <c r="AA150" s="665">
        <f>SUM(AA68:AA149)</f>
        <v>592500</v>
      </c>
      <c r="AB150" s="933"/>
      <c r="AC150" s="924"/>
      <c r="AD150" s="924"/>
      <c r="AE150" s="809"/>
      <c r="AF150" s="956"/>
      <c r="AG150" s="809"/>
      <c r="AH150" s="809"/>
    </row>
    <row r="151" spans="1:34" s="621" customFormat="1" ht="7.5" customHeight="1">
      <c r="A151" s="944"/>
      <c r="B151" s="311"/>
      <c r="C151" s="944"/>
      <c r="D151" s="305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24"/>
      <c r="Q151" s="305"/>
      <c r="R151" s="305"/>
      <c r="S151" s="305"/>
      <c r="T151" s="313"/>
      <c r="U151" s="39"/>
      <c r="V151" s="39"/>
      <c r="W151" s="39"/>
      <c r="X151" s="578"/>
      <c r="Y151" s="39"/>
      <c r="Z151" s="979"/>
      <c r="AA151" s="39"/>
      <c r="AB151" s="32"/>
      <c r="AC151" s="809"/>
      <c r="AD151" s="809"/>
      <c r="AE151" s="809"/>
      <c r="AF151" s="955"/>
      <c r="AG151" s="809"/>
      <c r="AH151" s="809"/>
    </row>
    <row r="152" spans="1:34" s="621" customFormat="1" ht="19.5" customHeight="1">
      <c r="A152" s="1908" t="s">
        <v>516</v>
      </c>
      <c r="B152" s="1908"/>
      <c r="C152" s="1908"/>
      <c r="D152" s="1908"/>
      <c r="E152" s="1908"/>
      <c r="F152" s="1908"/>
      <c r="G152" s="1908"/>
      <c r="H152" s="1908"/>
      <c r="I152" s="1908"/>
      <c r="J152" s="1908"/>
      <c r="K152" s="1908"/>
      <c r="L152" s="1908"/>
      <c r="M152" s="1908"/>
      <c r="N152" s="1908"/>
      <c r="O152" s="1908"/>
      <c r="P152" s="1908"/>
      <c r="Q152" s="1908"/>
      <c r="R152" s="1908"/>
      <c r="S152" s="1908"/>
      <c r="T152" s="1908"/>
      <c r="U152" s="1908"/>
      <c r="V152" s="1908"/>
      <c r="W152" s="1908"/>
      <c r="X152" s="578"/>
      <c r="Y152" s="39"/>
      <c r="Z152" s="1867" t="s">
        <v>900</v>
      </c>
      <c r="AA152" s="1867"/>
      <c r="AB152" s="1867"/>
      <c r="AC152" s="953"/>
      <c r="AD152" s="953"/>
      <c r="AE152" s="809"/>
      <c r="AF152" s="952"/>
      <c r="AG152" s="809"/>
      <c r="AH152" s="809"/>
    </row>
    <row r="153" spans="1:34" s="621" customFormat="1" ht="21" customHeight="1">
      <c r="A153" s="1893" t="s">
        <v>451</v>
      </c>
      <c r="B153" s="1896" t="s">
        <v>760</v>
      </c>
      <c r="C153" s="1893" t="s">
        <v>759</v>
      </c>
      <c r="D153" s="1894" t="s">
        <v>460</v>
      </c>
      <c r="E153" s="1911" t="s">
        <v>2</v>
      </c>
      <c r="F153" s="1911"/>
      <c r="G153" s="1911"/>
      <c r="H153" s="1911"/>
      <c r="I153" s="1911"/>
      <c r="J153" s="1911"/>
      <c r="K153" s="1917" t="s">
        <v>8</v>
      </c>
      <c r="L153" s="1917"/>
      <c r="M153" s="1917"/>
      <c r="N153" s="1917"/>
      <c r="O153" s="1917"/>
      <c r="P153" s="1917"/>
      <c r="Q153" s="1917"/>
      <c r="R153" s="986"/>
      <c r="S153" s="305"/>
      <c r="T153" s="313"/>
      <c r="U153" s="39"/>
      <c r="V153" s="39"/>
      <c r="W153" s="39"/>
      <c r="X153" s="1875" t="s">
        <v>918</v>
      </c>
      <c r="Y153" s="1876" t="s">
        <v>919</v>
      </c>
      <c r="Z153" s="1877" t="s">
        <v>631</v>
      </c>
      <c r="AA153" s="1873" t="s">
        <v>920</v>
      </c>
      <c r="AB153" s="1868" t="s">
        <v>760</v>
      </c>
      <c r="AC153" s="1865" t="s">
        <v>913</v>
      </c>
      <c r="AD153" s="1865" t="s">
        <v>915</v>
      </c>
      <c r="AE153" s="1875" t="s">
        <v>914</v>
      </c>
      <c r="AF153" s="1924" t="s">
        <v>916</v>
      </c>
      <c r="AG153" s="1876" t="s">
        <v>927</v>
      </c>
      <c r="AH153" s="1876" t="s">
        <v>928</v>
      </c>
    </row>
    <row r="154" spans="1:34" s="621" customFormat="1" ht="17.25" customHeight="1">
      <c r="A154" s="1893"/>
      <c r="B154" s="1896"/>
      <c r="C154" s="1893"/>
      <c r="D154" s="1894"/>
      <c r="E154" s="1881" t="s">
        <v>1</v>
      </c>
      <c r="F154" s="1881"/>
      <c r="G154" s="1881"/>
      <c r="H154" s="1881" t="s">
        <v>462</v>
      </c>
      <c r="I154" s="1881"/>
      <c r="J154" s="1881"/>
      <c r="K154" s="1887" t="s">
        <v>1</v>
      </c>
      <c r="L154" s="1887"/>
      <c r="M154" s="1887"/>
      <c r="N154" s="652" t="s">
        <v>463</v>
      </c>
      <c r="O154" s="652"/>
      <c r="P154" s="652"/>
      <c r="Q154" s="1879" t="s">
        <v>719</v>
      </c>
      <c r="R154" s="1879" t="s">
        <v>409</v>
      </c>
      <c r="S154" s="1356" t="s">
        <v>464</v>
      </c>
      <c r="T154" s="1880" t="s">
        <v>465</v>
      </c>
      <c r="U154" s="1356" t="s">
        <v>697</v>
      </c>
      <c r="V154" s="1356" t="s">
        <v>896</v>
      </c>
      <c r="W154" s="1356" t="s">
        <v>698</v>
      </c>
      <c r="X154" s="1875"/>
      <c r="Y154" s="1876"/>
      <c r="Z154" s="1877"/>
      <c r="AA154" s="1874"/>
      <c r="AB154" s="1868"/>
      <c r="AC154" s="1866"/>
      <c r="AD154" s="1866"/>
      <c r="AE154" s="1875"/>
      <c r="AF154" s="1924"/>
      <c r="AG154" s="1876"/>
      <c r="AH154" s="1876"/>
    </row>
    <row r="155" spans="1:34" s="621" customFormat="1" ht="51" customHeight="1">
      <c r="A155" s="1893"/>
      <c r="B155" s="1896"/>
      <c r="C155" s="1893"/>
      <c r="D155" s="1894"/>
      <c r="E155" s="631" t="s">
        <v>694</v>
      </c>
      <c r="F155" s="631" t="s">
        <v>440</v>
      </c>
      <c r="G155" s="631" t="s">
        <v>695</v>
      </c>
      <c r="H155" s="631" t="s">
        <v>717</v>
      </c>
      <c r="I155" s="631" t="s">
        <v>440</v>
      </c>
      <c r="J155" s="631" t="s">
        <v>695</v>
      </c>
      <c r="K155" s="632" t="s">
        <v>694</v>
      </c>
      <c r="L155" s="632" t="s">
        <v>440</v>
      </c>
      <c r="M155" s="632" t="s">
        <v>695</v>
      </c>
      <c r="N155" s="632" t="s">
        <v>694</v>
      </c>
      <c r="O155" s="632" t="s">
        <v>440</v>
      </c>
      <c r="P155" s="632" t="s">
        <v>718</v>
      </c>
      <c r="Q155" s="1916"/>
      <c r="R155" s="1879"/>
      <c r="S155" s="1356"/>
      <c r="T155" s="1880"/>
      <c r="U155" s="1356"/>
      <c r="V155" s="1356"/>
      <c r="W155" s="1356"/>
      <c r="X155" s="1875"/>
      <c r="Y155" s="1876"/>
      <c r="Z155" s="1877"/>
      <c r="AA155" s="1874"/>
      <c r="AB155" s="1868"/>
      <c r="AC155" s="1866"/>
      <c r="AD155" s="1866"/>
      <c r="AE155" s="1875"/>
      <c r="AF155" s="1924"/>
      <c r="AG155" s="1876"/>
      <c r="AH155" s="1876"/>
    </row>
    <row r="156" spans="1:34" s="621" customFormat="1" ht="14.25">
      <c r="A156" s="611">
        <v>1</v>
      </c>
      <c r="B156" s="611">
        <v>2</v>
      </c>
      <c r="C156" s="611">
        <v>3</v>
      </c>
      <c r="D156" s="611">
        <v>4</v>
      </c>
      <c r="E156" s="611">
        <v>5</v>
      </c>
      <c r="F156" s="611">
        <v>6</v>
      </c>
      <c r="G156" s="611">
        <v>7</v>
      </c>
      <c r="H156" s="611">
        <v>8</v>
      </c>
      <c r="I156" s="611">
        <v>9</v>
      </c>
      <c r="J156" s="611">
        <v>10</v>
      </c>
      <c r="K156" s="611">
        <v>11</v>
      </c>
      <c r="L156" s="611">
        <v>12</v>
      </c>
      <c r="M156" s="611">
        <v>13</v>
      </c>
      <c r="N156" s="611">
        <v>14</v>
      </c>
      <c r="O156" s="611">
        <v>15</v>
      </c>
      <c r="P156" s="611">
        <v>16</v>
      </c>
      <c r="Q156" s="611">
        <v>17</v>
      </c>
      <c r="R156" s="611"/>
      <c r="S156" s="611">
        <v>18</v>
      </c>
      <c r="T156" s="612">
        <v>19</v>
      </c>
      <c r="U156" s="613">
        <v>20</v>
      </c>
      <c r="V156" s="987">
        <v>21</v>
      </c>
      <c r="W156" s="613">
        <v>22</v>
      </c>
      <c r="X156" s="639">
        <v>23</v>
      </c>
      <c r="Y156" s="640">
        <v>24</v>
      </c>
      <c r="Z156" s="984">
        <v>25</v>
      </c>
      <c r="AA156" s="640">
        <v>26</v>
      </c>
      <c r="AB156" s="618">
        <v>27</v>
      </c>
      <c r="AC156" s="615">
        <v>28</v>
      </c>
      <c r="AD156" s="615">
        <v>29</v>
      </c>
      <c r="AE156" s="615">
        <v>30</v>
      </c>
      <c r="AF156" s="954">
        <v>31</v>
      </c>
      <c r="AG156" s="1004">
        <v>32</v>
      </c>
      <c r="AH156" s="1004">
        <v>33</v>
      </c>
    </row>
    <row r="157" spans="1:34" s="621" customFormat="1" ht="14.25">
      <c r="A157" s="944">
        <v>1</v>
      </c>
      <c r="B157" s="311">
        <v>1301</v>
      </c>
      <c r="C157" s="944">
        <v>22</v>
      </c>
      <c r="D157" s="305" t="s">
        <v>517</v>
      </c>
      <c r="E157" s="306">
        <v>2000</v>
      </c>
      <c r="F157" s="307"/>
      <c r="G157" s="308"/>
      <c r="H157" s="840">
        <f>W157/120</f>
        <v>50</v>
      </c>
      <c r="I157" s="663">
        <v>0</v>
      </c>
      <c r="J157" s="663"/>
      <c r="K157" s="306">
        <v>2000</v>
      </c>
      <c r="L157" s="307"/>
      <c r="M157" s="308"/>
      <c r="N157" s="646">
        <v>50</v>
      </c>
      <c r="O157" s="646"/>
      <c r="P157" s="648"/>
      <c r="Q157" s="305">
        <v>0</v>
      </c>
      <c r="R157" s="305">
        <f aca="true" t="shared" si="26" ref="R157:R167">SUM(K157:Q157)</f>
        <v>2050</v>
      </c>
      <c r="S157" s="307">
        <f aca="true" t="shared" si="27" ref="S157:S167">E157+F157-K157-L157</f>
        <v>0</v>
      </c>
      <c r="T157" s="671">
        <f>H157+I157-N157-O157</f>
        <v>0</v>
      </c>
      <c r="U157" s="313">
        <v>48000</v>
      </c>
      <c r="V157" s="313">
        <v>42000</v>
      </c>
      <c r="W157" s="313">
        <f aca="true" t="shared" si="28" ref="W157:W167">U157-V157</f>
        <v>6000</v>
      </c>
      <c r="X157" s="578">
        <f>V157+K157+L157+M157</f>
        <v>44000</v>
      </c>
      <c r="Y157" s="39">
        <f aca="true" t="shared" si="29" ref="Y157:Y166">U157-X157</f>
        <v>4000</v>
      </c>
      <c r="Z157" s="979">
        <f aca="true" t="shared" si="30" ref="Z157:Z166">IF(Y157=0,"cwi‡kva",IF(Y157&gt;0,""))</f>
      </c>
      <c r="AA157" s="39">
        <f aca="true" t="shared" si="31" ref="AA157:AA166">Y157-S157</f>
        <v>4000</v>
      </c>
      <c r="AB157" s="927">
        <v>1301</v>
      </c>
      <c r="AC157" s="809">
        <v>4833</v>
      </c>
      <c r="AD157" s="809">
        <v>227</v>
      </c>
      <c r="AE157" s="809">
        <v>4900</v>
      </c>
      <c r="AF157" s="955">
        <v>260</v>
      </c>
      <c r="AG157" s="809">
        <f t="shared" si="23"/>
        <v>4950</v>
      </c>
      <c r="AH157" s="809">
        <f t="shared" si="24"/>
        <v>260</v>
      </c>
    </row>
    <row r="158" spans="1:34" s="621" customFormat="1" ht="14.25">
      <c r="A158" s="829">
        <v>2</v>
      </c>
      <c r="B158" s="321">
        <v>1305</v>
      </c>
      <c r="C158" s="829">
        <v>22</v>
      </c>
      <c r="D158" s="841" t="s">
        <v>774</v>
      </c>
      <c r="E158" s="842">
        <v>2000</v>
      </c>
      <c r="F158" s="509"/>
      <c r="G158" s="843"/>
      <c r="H158" s="840">
        <f aca="true" t="shared" si="32" ref="H158:H166">W158/120</f>
        <v>50</v>
      </c>
      <c r="I158" s="844"/>
      <c r="J158" s="844"/>
      <c r="K158" s="306">
        <v>2000</v>
      </c>
      <c r="L158" s="307"/>
      <c r="M158" s="308"/>
      <c r="N158" s="646">
        <v>50</v>
      </c>
      <c r="O158" s="845"/>
      <c r="P158" s="845"/>
      <c r="Q158" s="841">
        <v>0</v>
      </c>
      <c r="R158" s="841">
        <f>SUM(K158:Q158)</f>
        <v>2050</v>
      </c>
      <c r="S158" s="509">
        <f t="shared" si="27"/>
        <v>0</v>
      </c>
      <c r="T158" s="846">
        <f>H158+I158-N158-O158</f>
        <v>0</v>
      </c>
      <c r="U158" s="847">
        <v>48000</v>
      </c>
      <c r="V158" s="847">
        <v>42000</v>
      </c>
      <c r="W158" s="847">
        <f t="shared" si="28"/>
        <v>6000</v>
      </c>
      <c r="X158" s="578">
        <f>V158+K158+L158+M158</f>
        <v>44000</v>
      </c>
      <c r="Y158" s="39">
        <f t="shared" si="29"/>
        <v>4000</v>
      </c>
      <c r="Z158" s="945">
        <f t="shared" si="30"/>
      </c>
      <c r="AA158" s="39">
        <f t="shared" si="31"/>
        <v>4000</v>
      </c>
      <c r="AB158" s="927">
        <v>1305</v>
      </c>
      <c r="AC158" s="809">
        <v>4833</v>
      </c>
      <c r="AD158" s="809">
        <v>44</v>
      </c>
      <c r="AE158" s="809">
        <v>4900</v>
      </c>
      <c r="AF158" s="955">
        <v>52</v>
      </c>
      <c r="AG158" s="809">
        <f t="shared" si="23"/>
        <v>4950</v>
      </c>
      <c r="AH158" s="809">
        <f t="shared" si="24"/>
        <v>52</v>
      </c>
    </row>
    <row r="159" spans="1:34" s="621" customFormat="1" ht="14.25">
      <c r="A159" s="944">
        <v>3</v>
      </c>
      <c r="B159" s="311">
        <v>1341</v>
      </c>
      <c r="C159" s="944">
        <v>18</v>
      </c>
      <c r="D159" s="305" t="s">
        <v>518</v>
      </c>
      <c r="E159" s="306">
        <v>2000</v>
      </c>
      <c r="F159" s="307"/>
      <c r="G159" s="308"/>
      <c r="H159" s="840">
        <v>117</v>
      </c>
      <c r="I159" s="663"/>
      <c r="J159" s="663"/>
      <c r="K159" s="306">
        <v>2000</v>
      </c>
      <c r="L159" s="307"/>
      <c r="M159" s="308"/>
      <c r="N159" s="646">
        <v>117</v>
      </c>
      <c r="O159" s="646"/>
      <c r="P159" s="648"/>
      <c r="Q159" s="305">
        <v>0</v>
      </c>
      <c r="R159" s="305">
        <f t="shared" si="26"/>
        <v>2117</v>
      </c>
      <c r="S159" s="307">
        <f t="shared" si="27"/>
        <v>0</v>
      </c>
      <c r="T159" s="671">
        <f>H159+I159-N159-O159</f>
        <v>0</v>
      </c>
      <c r="U159" s="313">
        <v>48000</v>
      </c>
      <c r="V159" s="313">
        <v>34000</v>
      </c>
      <c r="W159" s="313">
        <f t="shared" si="28"/>
        <v>14000</v>
      </c>
      <c r="X159" s="578">
        <f aca="true" t="shared" si="33" ref="X159:X166">V159+K159+L159+M159</f>
        <v>36000</v>
      </c>
      <c r="Y159" s="39">
        <f t="shared" si="29"/>
        <v>12000</v>
      </c>
      <c r="Z159" s="979">
        <f t="shared" si="30"/>
      </c>
      <c r="AA159" s="39">
        <f t="shared" si="31"/>
        <v>12000</v>
      </c>
      <c r="AB159" s="927">
        <v>1341</v>
      </c>
      <c r="AC159" s="809">
        <v>4400</v>
      </c>
      <c r="AD159" s="809">
        <v>0</v>
      </c>
      <c r="AE159" s="809">
        <v>4533</v>
      </c>
      <c r="AF159" s="955">
        <v>0</v>
      </c>
      <c r="AG159" s="809">
        <f t="shared" si="23"/>
        <v>4650</v>
      </c>
      <c r="AH159" s="809">
        <f t="shared" si="24"/>
        <v>0</v>
      </c>
    </row>
    <row r="160" spans="1:34" s="621" customFormat="1" ht="14.25">
      <c r="A160" s="944">
        <v>4</v>
      </c>
      <c r="B160" s="311">
        <v>1354</v>
      </c>
      <c r="C160" s="944">
        <v>14</v>
      </c>
      <c r="D160" s="305" t="s">
        <v>519</v>
      </c>
      <c r="E160" s="306">
        <v>1750</v>
      </c>
      <c r="F160" s="307"/>
      <c r="G160" s="308"/>
      <c r="H160" s="840">
        <v>160</v>
      </c>
      <c r="I160" s="663">
        <v>0</v>
      </c>
      <c r="J160" s="663"/>
      <c r="K160" s="306">
        <v>1750</v>
      </c>
      <c r="L160" s="307"/>
      <c r="M160" s="308"/>
      <c r="N160" s="646">
        <v>160</v>
      </c>
      <c r="O160" s="646"/>
      <c r="P160" s="648"/>
      <c r="Q160" s="305">
        <v>10</v>
      </c>
      <c r="R160" s="305">
        <f t="shared" si="26"/>
        <v>1920</v>
      </c>
      <c r="S160" s="307">
        <f t="shared" si="27"/>
        <v>0</v>
      </c>
      <c r="T160" s="671">
        <f>H160+I160-N160-O160</f>
        <v>0</v>
      </c>
      <c r="U160" s="313">
        <v>42000</v>
      </c>
      <c r="V160" s="313">
        <v>22750</v>
      </c>
      <c r="W160" s="313">
        <f t="shared" si="28"/>
        <v>19250</v>
      </c>
      <c r="X160" s="578">
        <f t="shared" si="33"/>
        <v>24500</v>
      </c>
      <c r="Y160" s="39">
        <f t="shared" si="29"/>
        <v>17500</v>
      </c>
      <c r="Z160" s="979">
        <f t="shared" si="30"/>
      </c>
      <c r="AA160" s="39">
        <f t="shared" si="31"/>
        <v>17500</v>
      </c>
      <c r="AB160" s="927">
        <v>1354</v>
      </c>
      <c r="AC160" s="809">
        <v>3239</v>
      </c>
      <c r="AD160" s="809">
        <v>154</v>
      </c>
      <c r="AE160" s="809">
        <v>3414</v>
      </c>
      <c r="AF160" s="955">
        <v>179</v>
      </c>
      <c r="AG160" s="809">
        <f t="shared" si="23"/>
        <v>3574</v>
      </c>
      <c r="AH160" s="809">
        <f t="shared" si="24"/>
        <v>189</v>
      </c>
    </row>
    <row r="161" spans="1:34" s="621" customFormat="1" ht="14.25">
      <c r="A161" s="944">
        <v>5</v>
      </c>
      <c r="B161" s="311">
        <v>1381</v>
      </c>
      <c r="C161" s="326">
        <v>12</v>
      </c>
      <c r="D161" s="305" t="s">
        <v>21</v>
      </c>
      <c r="E161" s="306">
        <v>2000</v>
      </c>
      <c r="F161" s="307"/>
      <c r="G161" s="308"/>
      <c r="H161" s="840">
        <v>217</v>
      </c>
      <c r="I161" s="663">
        <v>0</v>
      </c>
      <c r="J161" s="663"/>
      <c r="K161" s="306">
        <v>2000</v>
      </c>
      <c r="L161" s="307"/>
      <c r="M161" s="308"/>
      <c r="N161" s="646">
        <v>217</v>
      </c>
      <c r="O161" s="646"/>
      <c r="P161" s="648"/>
      <c r="Q161" s="305">
        <v>33</v>
      </c>
      <c r="R161" s="305">
        <f t="shared" si="26"/>
        <v>2250</v>
      </c>
      <c r="S161" s="307">
        <f t="shared" si="27"/>
        <v>0</v>
      </c>
      <c r="T161" s="671">
        <f>H161+I161-N161-O161</f>
        <v>0</v>
      </c>
      <c r="U161" s="313">
        <v>48000</v>
      </c>
      <c r="V161" s="313">
        <v>22000</v>
      </c>
      <c r="W161" s="313">
        <f t="shared" si="28"/>
        <v>26000</v>
      </c>
      <c r="X161" s="578">
        <f t="shared" si="33"/>
        <v>24000</v>
      </c>
      <c r="Y161" s="39">
        <f t="shared" si="29"/>
        <v>24000</v>
      </c>
      <c r="Z161" s="979">
        <f t="shared" si="30"/>
      </c>
      <c r="AA161" s="39">
        <f t="shared" si="31"/>
        <v>24000</v>
      </c>
      <c r="AB161" s="927">
        <v>1381</v>
      </c>
      <c r="AC161" s="809">
        <v>3250</v>
      </c>
      <c r="AD161" s="809">
        <v>203</v>
      </c>
      <c r="AE161" s="809">
        <v>3483</v>
      </c>
      <c r="AF161" s="955">
        <v>250</v>
      </c>
      <c r="AG161" s="809">
        <f t="shared" si="23"/>
        <v>3700</v>
      </c>
      <c r="AH161" s="809">
        <f t="shared" si="24"/>
        <v>283</v>
      </c>
    </row>
    <row r="162" spans="1:34" s="621" customFormat="1" ht="14.25">
      <c r="A162" s="944">
        <v>6</v>
      </c>
      <c r="B162" s="311">
        <v>1393</v>
      </c>
      <c r="C162" s="944">
        <v>10</v>
      </c>
      <c r="D162" s="305" t="s">
        <v>520</v>
      </c>
      <c r="E162" s="306">
        <v>2000</v>
      </c>
      <c r="F162" s="307"/>
      <c r="G162" s="308"/>
      <c r="H162" s="840">
        <f t="shared" si="32"/>
        <v>250</v>
      </c>
      <c r="I162" s="663"/>
      <c r="J162" s="663"/>
      <c r="K162" s="306">
        <v>2000</v>
      </c>
      <c r="L162" s="307"/>
      <c r="M162" s="308"/>
      <c r="N162" s="646">
        <v>250</v>
      </c>
      <c r="O162" s="646"/>
      <c r="P162" s="648"/>
      <c r="Q162" s="305">
        <v>50</v>
      </c>
      <c r="R162" s="305">
        <f t="shared" si="26"/>
        <v>2300</v>
      </c>
      <c r="S162" s="307">
        <f t="shared" si="27"/>
        <v>0</v>
      </c>
      <c r="T162" s="671">
        <f aca="true" t="shared" si="34" ref="T162:T167">H162+I161-N162-O162</f>
        <v>0</v>
      </c>
      <c r="U162" s="313">
        <v>48000</v>
      </c>
      <c r="V162" s="313">
        <v>18000</v>
      </c>
      <c r="W162" s="313">
        <f t="shared" si="28"/>
        <v>30000</v>
      </c>
      <c r="X162" s="578">
        <f t="shared" si="33"/>
        <v>20000</v>
      </c>
      <c r="Y162" s="39">
        <f t="shared" si="29"/>
        <v>28000</v>
      </c>
      <c r="Z162" s="979">
        <f t="shared" si="30"/>
      </c>
      <c r="AA162" s="39">
        <f t="shared" si="31"/>
        <v>28000</v>
      </c>
      <c r="AB162" s="927">
        <v>1393</v>
      </c>
      <c r="AC162" s="809">
        <v>2733</v>
      </c>
      <c r="AD162" s="809">
        <v>90</v>
      </c>
      <c r="AE162" s="809">
        <v>2933</v>
      </c>
      <c r="AF162" s="955">
        <v>90</v>
      </c>
      <c r="AG162" s="809">
        <f t="shared" si="23"/>
        <v>3183</v>
      </c>
      <c r="AH162" s="809">
        <f t="shared" si="24"/>
        <v>140</v>
      </c>
    </row>
    <row r="163" spans="1:34" s="621" customFormat="1" ht="14.25">
      <c r="A163" s="944">
        <v>7</v>
      </c>
      <c r="B163" s="311">
        <v>1396</v>
      </c>
      <c r="C163" s="944">
        <v>10</v>
      </c>
      <c r="D163" s="305" t="s">
        <v>930</v>
      </c>
      <c r="E163" s="306">
        <v>2000</v>
      </c>
      <c r="F163" s="307"/>
      <c r="G163" s="308"/>
      <c r="H163" s="840">
        <f t="shared" si="32"/>
        <v>250</v>
      </c>
      <c r="I163" s="663">
        <v>67</v>
      </c>
      <c r="J163" s="663"/>
      <c r="K163" s="306">
        <v>2000</v>
      </c>
      <c r="L163" s="307"/>
      <c r="M163" s="308"/>
      <c r="N163" s="646">
        <v>250</v>
      </c>
      <c r="O163" s="646">
        <v>67</v>
      </c>
      <c r="P163" s="648"/>
      <c r="Q163" s="305">
        <v>3</v>
      </c>
      <c r="R163" s="305">
        <f t="shared" si="26"/>
        <v>2320</v>
      </c>
      <c r="S163" s="307">
        <f t="shared" si="27"/>
        <v>0</v>
      </c>
      <c r="T163" s="671">
        <f t="shared" si="34"/>
        <v>-67</v>
      </c>
      <c r="U163" s="313">
        <v>48000</v>
      </c>
      <c r="V163" s="313">
        <v>18000</v>
      </c>
      <c r="W163" s="313">
        <f t="shared" si="28"/>
        <v>30000</v>
      </c>
      <c r="X163" s="578">
        <f t="shared" si="33"/>
        <v>20000</v>
      </c>
      <c r="Y163" s="39">
        <f t="shared" si="29"/>
        <v>28000</v>
      </c>
      <c r="Z163" s="979">
        <f t="shared" si="30"/>
      </c>
      <c r="AA163" s="39">
        <f t="shared" si="31"/>
        <v>28000</v>
      </c>
      <c r="AB163" s="927">
        <v>1396</v>
      </c>
      <c r="AC163" s="809">
        <v>2733</v>
      </c>
      <c r="AD163" s="809">
        <v>136</v>
      </c>
      <c r="AE163" s="809">
        <v>3000</v>
      </c>
      <c r="AF163" s="955">
        <v>139</v>
      </c>
      <c r="AG163" s="809">
        <f t="shared" si="23"/>
        <v>3317</v>
      </c>
      <c r="AH163" s="809">
        <f t="shared" si="24"/>
        <v>142</v>
      </c>
    </row>
    <row r="164" spans="1:34" s="621" customFormat="1" ht="14.25">
      <c r="A164" s="944">
        <v>8</v>
      </c>
      <c r="B164" s="311">
        <v>1408</v>
      </c>
      <c r="C164" s="944">
        <v>7</v>
      </c>
      <c r="D164" s="305" t="s">
        <v>521</v>
      </c>
      <c r="E164" s="306">
        <v>2000</v>
      </c>
      <c r="F164" s="307"/>
      <c r="G164" s="308"/>
      <c r="H164" s="840">
        <f t="shared" si="32"/>
        <v>300</v>
      </c>
      <c r="I164" s="663">
        <v>0</v>
      </c>
      <c r="J164" s="663"/>
      <c r="K164" s="306">
        <v>2000</v>
      </c>
      <c r="L164" s="307"/>
      <c r="M164" s="308"/>
      <c r="N164" s="646">
        <v>300</v>
      </c>
      <c r="O164" s="646"/>
      <c r="P164" s="648"/>
      <c r="Q164" s="305">
        <v>10</v>
      </c>
      <c r="R164" s="305">
        <f t="shared" si="26"/>
        <v>2310</v>
      </c>
      <c r="S164" s="307">
        <f t="shared" si="27"/>
        <v>0</v>
      </c>
      <c r="T164" s="671">
        <f t="shared" si="34"/>
        <v>67</v>
      </c>
      <c r="U164" s="313">
        <v>48000</v>
      </c>
      <c r="V164" s="313">
        <v>12000</v>
      </c>
      <c r="W164" s="313">
        <f t="shared" si="28"/>
        <v>36000</v>
      </c>
      <c r="X164" s="578">
        <f t="shared" si="33"/>
        <v>14000</v>
      </c>
      <c r="Y164" s="39">
        <f t="shared" si="29"/>
        <v>34000</v>
      </c>
      <c r="Z164" s="979">
        <f t="shared" si="30"/>
      </c>
      <c r="AA164" s="39">
        <f t="shared" si="31"/>
        <v>34000</v>
      </c>
      <c r="AB164" s="927">
        <v>1408</v>
      </c>
      <c r="AC164" s="809">
        <v>1833</v>
      </c>
      <c r="AD164" s="809">
        <v>77</v>
      </c>
      <c r="AE164" s="809">
        <v>2150</v>
      </c>
      <c r="AF164" s="955">
        <v>90</v>
      </c>
      <c r="AG164" s="809">
        <f t="shared" si="23"/>
        <v>2450</v>
      </c>
      <c r="AH164" s="809">
        <f t="shared" si="24"/>
        <v>100</v>
      </c>
    </row>
    <row r="165" spans="1:34" s="621" customFormat="1" ht="14.25">
      <c r="A165" s="944">
        <v>9</v>
      </c>
      <c r="B165" s="311">
        <v>1409</v>
      </c>
      <c r="C165" s="944">
        <v>7</v>
      </c>
      <c r="D165" s="305" t="s">
        <v>776</v>
      </c>
      <c r="E165" s="306">
        <v>2000</v>
      </c>
      <c r="F165" s="307"/>
      <c r="G165" s="308"/>
      <c r="H165" s="840">
        <f t="shared" si="32"/>
        <v>300</v>
      </c>
      <c r="I165" s="663">
        <v>0</v>
      </c>
      <c r="J165" s="663"/>
      <c r="K165" s="306">
        <v>2000</v>
      </c>
      <c r="L165" s="307"/>
      <c r="M165" s="308"/>
      <c r="N165" s="646">
        <v>300</v>
      </c>
      <c r="O165" s="646"/>
      <c r="P165" s="648"/>
      <c r="Q165" s="305">
        <v>0</v>
      </c>
      <c r="R165" s="305">
        <f t="shared" si="26"/>
        <v>2300</v>
      </c>
      <c r="S165" s="307">
        <f t="shared" si="27"/>
        <v>0</v>
      </c>
      <c r="T165" s="671">
        <f t="shared" si="34"/>
        <v>0</v>
      </c>
      <c r="U165" s="313">
        <v>48000</v>
      </c>
      <c r="V165" s="313">
        <v>12000</v>
      </c>
      <c r="W165" s="313">
        <f t="shared" si="28"/>
        <v>36000</v>
      </c>
      <c r="X165" s="578">
        <f t="shared" si="33"/>
        <v>14000</v>
      </c>
      <c r="Y165" s="39">
        <f t="shared" si="29"/>
        <v>34000</v>
      </c>
      <c r="Z165" s="979">
        <f t="shared" si="30"/>
      </c>
      <c r="AA165" s="39">
        <f t="shared" si="31"/>
        <v>34000</v>
      </c>
      <c r="AB165" s="927">
        <v>1409</v>
      </c>
      <c r="AC165" s="809">
        <v>1833</v>
      </c>
      <c r="AD165" s="809">
        <v>27</v>
      </c>
      <c r="AE165" s="809">
        <v>2150</v>
      </c>
      <c r="AF165" s="955">
        <v>27</v>
      </c>
      <c r="AG165" s="809">
        <f t="shared" si="23"/>
        <v>2450</v>
      </c>
      <c r="AH165" s="809">
        <f t="shared" si="24"/>
        <v>27</v>
      </c>
    </row>
    <row r="166" spans="1:34" s="621" customFormat="1" ht="14.25">
      <c r="A166" s="944">
        <v>10</v>
      </c>
      <c r="B166" s="311">
        <v>1410</v>
      </c>
      <c r="C166" s="944">
        <v>7</v>
      </c>
      <c r="D166" s="305" t="s">
        <v>522</v>
      </c>
      <c r="E166" s="306">
        <v>2000</v>
      </c>
      <c r="F166" s="307"/>
      <c r="G166" s="308"/>
      <c r="H166" s="840">
        <f t="shared" si="32"/>
        <v>300</v>
      </c>
      <c r="I166" s="663">
        <v>0</v>
      </c>
      <c r="J166" s="663"/>
      <c r="K166" s="306">
        <v>2000</v>
      </c>
      <c r="L166" s="307"/>
      <c r="M166" s="308"/>
      <c r="N166" s="646">
        <v>300</v>
      </c>
      <c r="O166" s="646"/>
      <c r="P166" s="648"/>
      <c r="Q166" s="305">
        <v>50</v>
      </c>
      <c r="R166" s="305">
        <f t="shared" si="26"/>
        <v>2350</v>
      </c>
      <c r="S166" s="307">
        <f t="shared" si="27"/>
        <v>0</v>
      </c>
      <c r="T166" s="671">
        <f t="shared" si="34"/>
        <v>0</v>
      </c>
      <c r="U166" s="313">
        <v>48000</v>
      </c>
      <c r="V166" s="313">
        <v>12000</v>
      </c>
      <c r="W166" s="313">
        <f t="shared" si="28"/>
        <v>36000</v>
      </c>
      <c r="X166" s="578">
        <f t="shared" si="33"/>
        <v>14000</v>
      </c>
      <c r="Y166" s="39">
        <f t="shared" si="29"/>
        <v>34000</v>
      </c>
      <c r="Z166" s="979">
        <f t="shared" si="30"/>
      </c>
      <c r="AA166" s="39">
        <f t="shared" si="31"/>
        <v>34000</v>
      </c>
      <c r="AB166" s="927">
        <v>1410</v>
      </c>
      <c r="AC166" s="809">
        <v>1833</v>
      </c>
      <c r="AD166" s="809">
        <v>177</v>
      </c>
      <c r="AE166" s="809">
        <v>2150</v>
      </c>
      <c r="AF166" s="955">
        <v>190</v>
      </c>
      <c r="AG166" s="809">
        <f t="shared" si="23"/>
        <v>2450</v>
      </c>
      <c r="AH166" s="809">
        <f t="shared" si="24"/>
        <v>240</v>
      </c>
    </row>
    <row r="167" spans="1:34" s="621" customFormat="1" ht="14.25">
      <c r="A167" s="944">
        <v>11</v>
      </c>
      <c r="B167" s="311">
        <v>1433</v>
      </c>
      <c r="C167" s="944">
        <v>2</v>
      </c>
      <c r="D167" s="305" t="s">
        <v>737</v>
      </c>
      <c r="E167" s="306">
        <v>2500</v>
      </c>
      <c r="F167" s="307"/>
      <c r="G167" s="355"/>
      <c r="H167" s="840">
        <v>479</v>
      </c>
      <c r="I167" s="307"/>
      <c r="J167" s="355"/>
      <c r="K167" s="306">
        <v>2500</v>
      </c>
      <c r="L167" s="307"/>
      <c r="M167" s="355"/>
      <c r="N167" s="306">
        <v>479</v>
      </c>
      <c r="O167" s="307"/>
      <c r="P167" s="359"/>
      <c r="Q167" s="305">
        <v>21</v>
      </c>
      <c r="R167" s="305">
        <f t="shared" si="26"/>
        <v>3000</v>
      </c>
      <c r="S167" s="307">
        <f t="shared" si="27"/>
        <v>0</v>
      </c>
      <c r="T167" s="671">
        <f t="shared" si="34"/>
        <v>0</v>
      </c>
      <c r="U167" s="319">
        <v>60000</v>
      </c>
      <c r="V167" s="313">
        <v>2500</v>
      </c>
      <c r="W167" s="313">
        <f t="shared" si="28"/>
        <v>57500</v>
      </c>
      <c r="X167" s="578">
        <f>V167+K167+L167+M167</f>
        <v>5000</v>
      </c>
      <c r="Y167" s="39">
        <f>U167-X167</f>
        <v>55000</v>
      </c>
      <c r="Z167" s="979">
        <f>IF(Y167=0,"cwi‡kva",IF(Y167&gt;0,""))</f>
      </c>
      <c r="AA167" s="39">
        <f>Y167-S167</f>
        <v>55000</v>
      </c>
      <c r="AB167" s="32">
        <v>1433</v>
      </c>
      <c r="AC167" s="809">
        <v>0</v>
      </c>
      <c r="AD167" s="809">
        <v>0</v>
      </c>
      <c r="AE167" s="809">
        <v>500</v>
      </c>
      <c r="AF167" s="955">
        <v>50</v>
      </c>
      <c r="AG167" s="809">
        <f t="shared" si="23"/>
        <v>979</v>
      </c>
      <c r="AH167" s="809">
        <f t="shared" si="24"/>
        <v>71</v>
      </c>
    </row>
    <row r="168" spans="1:34" s="621" customFormat="1" ht="15.75" customHeight="1" hidden="1">
      <c r="A168" s="944"/>
      <c r="B168" s="311"/>
      <c r="C168" s="944">
        <v>1</v>
      </c>
      <c r="D168" s="305"/>
      <c r="E168" s="306"/>
      <c r="F168" s="307"/>
      <c r="G168" s="355"/>
      <c r="H168" s="664">
        <f aca="true" t="shared" si="35" ref="H168:H199">W168/120</f>
        <v>0</v>
      </c>
      <c r="I168" s="307"/>
      <c r="J168" s="355"/>
      <c r="K168" s="306"/>
      <c r="L168" s="307"/>
      <c r="M168" s="355"/>
      <c r="N168" s="306"/>
      <c r="O168" s="307"/>
      <c r="P168" s="359"/>
      <c r="Q168" s="305"/>
      <c r="R168" s="305"/>
      <c r="S168" s="305"/>
      <c r="T168" s="313"/>
      <c r="U168" s="39"/>
      <c r="V168" s="39"/>
      <c r="W168" s="39"/>
      <c r="X168" s="578"/>
      <c r="Y168" s="39"/>
      <c r="Z168" s="979"/>
      <c r="AA168" s="39"/>
      <c r="AB168" s="32"/>
      <c r="AC168" s="809"/>
      <c r="AD168" s="809"/>
      <c r="AE168" s="809">
        <v>0</v>
      </c>
      <c r="AF168" s="955"/>
      <c r="AG168" s="809">
        <f t="shared" si="23"/>
        <v>0</v>
      </c>
      <c r="AH168" s="809">
        <f t="shared" si="24"/>
        <v>0</v>
      </c>
    </row>
    <row r="169" spans="1:34" s="621" customFormat="1" ht="15.75" customHeight="1" hidden="1">
      <c r="A169" s="944"/>
      <c r="B169" s="311"/>
      <c r="C169" s="944">
        <v>1</v>
      </c>
      <c r="D169" s="305"/>
      <c r="E169" s="306"/>
      <c r="F169" s="307"/>
      <c r="G169" s="355"/>
      <c r="H169" s="664">
        <f t="shared" si="35"/>
        <v>0</v>
      </c>
      <c r="I169" s="307"/>
      <c r="J169" s="355"/>
      <c r="K169" s="306"/>
      <c r="L169" s="307"/>
      <c r="M169" s="355"/>
      <c r="N169" s="306"/>
      <c r="O169" s="307"/>
      <c r="P169" s="359"/>
      <c r="Q169" s="305"/>
      <c r="R169" s="305"/>
      <c r="S169" s="305"/>
      <c r="T169" s="313"/>
      <c r="U169" s="39"/>
      <c r="V169" s="39"/>
      <c r="W169" s="39"/>
      <c r="X169" s="578"/>
      <c r="Y169" s="39"/>
      <c r="Z169" s="979"/>
      <c r="AA169" s="39"/>
      <c r="AB169" s="32"/>
      <c r="AC169" s="809"/>
      <c r="AD169" s="809"/>
      <c r="AE169" s="809">
        <v>0</v>
      </c>
      <c r="AF169" s="955"/>
      <c r="AG169" s="809">
        <f t="shared" si="23"/>
        <v>0</v>
      </c>
      <c r="AH169" s="809">
        <f t="shared" si="24"/>
        <v>0</v>
      </c>
    </row>
    <row r="170" spans="1:34" s="621" customFormat="1" ht="15.75" customHeight="1" hidden="1">
      <c r="A170" s="944"/>
      <c r="B170" s="311"/>
      <c r="C170" s="944">
        <v>1</v>
      </c>
      <c r="D170" s="305"/>
      <c r="E170" s="306"/>
      <c r="F170" s="307"/>
      <c r="G170" s="355"/>
      <c r="H170" s="664">
        <f t="shared" si="35"/>
        <v>0</v>
      </c>
      <c r="I170" s="307"/>
      <c r="J170" s="355"/>
      <c r="K170" s="306"/>
      <c r="L170" s="307"/>
      <c r="M170" s="355"/>
      <c r="N170" s="306"/>
      <c r="O170" s="307"/>
      <c r="P170" s="359"/>
      <c r="Q170" s="305"/>
      <c r="R170" s="305"/>
      <c r="S170" s="305"/>
      <c r="T170" s="313"/>
      <c r="U170" s="39"/>
      <c r="V170" s="39"/>
      <c r="W170" s="39"/>
      <c r="X170" s="578"/>
      <c r="Y170" s="39"/>
      <c r="Z170" s="979"/>
      <c r="AA170" s="39"/>
      <c r="AB170" s="32"/>
      <c r="AC170" s="809"/>
      <c r="AD170" s="809"/>
      <c r="AE170" s="809">
        <v>0</v>
      </c>
      <c r="AF170" s="955"/>
      <c r="AG170" s="809">
        <f t="shared" si="23"/>
        <v>0</v>
      </c>
      <c r="AH170" s="809">
        <f t="shared" si="24"/>
        <v>0</v>
      </c>
    </row>
    <row r="171" spans="1:34" s="621" customFormat="1" ht="15.75" customHeight="1" hidden="1">
      <c r="A171" s="944"/>
      <c r="B171" s="311"/>
      <c r="C171" s="944">
        <v>1</v>
      </c>
      <c r="D171" s="305"/>
      <c r="E171" s="306"/>
      <c r="F171" s="307"/>
      <c r="G171" s="355"/>
      <c r="H171" s="664">
        <f t="shared" si="35"/>
        <v>0</v>
      </c>
      <c r="I171" s="307"/>
      <c r="J171" s="355"/>
      <c r="K171" s="306"/>
      <c r="L171" s="307"/>
      <c r="M171" s="355"/>
      <c r="N171" s="306"/>
      <c r="O171" s="307"/>
      <c r="P171" s="359"/>
      <c r="Q171" s="305"/>
      <c r="R171" s="305"/>
      <c r="S171" s="305"/>
      <c r="T171" s="313"/>
      <c r="U171" s="39"/>
      <c r="V171" s="39"/>
      <c r="W171" s="39"/>
      <c r="X171" s="578"/>
      <c r="Y171" s="39"/>
      <c r="Z171" s="979"/>
      <c r="AA171" s="39"/>
      <c r="AB171" s="32"/>
      <c r="AC171" s="809"/>
      <c r="AD171" s="809"/>
      <c r="AE171" s="809">
        <v>0</v>
      </c>
      <c r="AF171" s="955"/>
      <c r="AG171" s="809">
        <f t="shared" si="23"/>
        <v>0</v>
      </c>
      <c r="AH171" s="809">
        <f t="shared" si="24"/>
        <v>0</v>
      </c>
    </row>
    <row r="172" spans="1:34" s="621" customFormat="1" ht="15.75" customHeight="1" hidden="1">
      <c r="A172" s="944"/>
      <c r="B172" s="311"/>
      <c r="C172" s="944">
        <v>1</v>
      </c>
      <c r="D172" s="305"/>
      <c r="E172" s="306"/>
      <c r="F172" s="307"/>
      <c r="G172" s="355"/>
      <c r="H172" s="664">
        <f t="shared" si="35"/>
        <v>0</v>
      </c>
      <c r="I172" s="307"/>
      <c r="J172" s="355"/>
      <c r="K172" s="306"/>
      <c r="L172" s="307"/>
      <c r="M172" s="355"/>
      <c r="N172" s="306"/>
      <c r="O172" s="307"/>
      <c r="P172" s="359"/>
      <c r="Q172" s="305"/>
      <c r="R172" s="305"/>
      <c r="S172" s="305"/>
      <c r="T172" s="313"/>
      <c r="U172" s="39"/>
      <c r="V172" s="39"/>
      <c r="W172" s="39"/>
      <c r="X172" s="578"/>
      <c r="Y172" s="39"/>
      <c r="Z172" s="979"/>
      <c r="AA172" s="39"/>
      <c r="AB172" s="32"/>
      <c r="AC172" s="809"/>
      <c r="AD172" s="809"/>
      <c r="AE172" s="809">
        <v>0</v>
      </c>
      <c r="AF172" s="955"/>
      <c r="AG172" s="809">
        <f t="shared" si="23"/>
        <v>0</v>
      </c>
      <c r="AH172" s="809">
        <f t="shared" si="24"/>
        <v>0</v>
      </c>
    </row>
    <row r="173" spans="1:34" s="621" customFormat="1" ht="15.75" customHeight="1" hidden="1">
      <c r="A173" s="944"/>
      <c r="B173" s="311"/>
      <c r="C173" s="944">
        <v>1</v>
      </c>
      <c r="D173" s="305"/>
      <c r="E173" s="306"/>
      <c r="F173" s="307"/>
      <c r="G173" s="355"/>
      <c r="H173" s="664">
        <f t="shared" si="35"/>
        <v>0</v>
      </c>
      <c r="I173" s="307"/>
      <c r="J173" s="355"/>
      <c r="K173" s="306"/>
      <c r="L173" s="307"/>
      <c r="M173" s="355"/>
      <c r="N173" s="306"/>
      <c r="O173" s="307"/>
      <c r="P173" s="359"/>
      <c r="Q173" s="305"/>
      <c r="R173" s="305"/>
      <c r="S173" s="305"/>
      <c r="T173" s="313"/>
      <c r="U173" s="39"/>
      <c r="V173" s="39"/>
      <c r="W173" s="39"/>
      <c r="X173" s="578"/>
      <c r="Y173" s="39"/>
      <c r="Z173" s="979"/>
      <c r="AA173" s="39"/>
      <c r="AB173" s="32"/>
      <c r="AC173" s="809"/>
      <c r="AD173" s="809"/>
      <c r="AE173" s="809">
        <v>0</v>
      </c>
      <c r="AF173" s="955"/>
      <c r="AG173" s="809">
        <f t="shared" si="23"/>
        <v>0</v>
      </c>
      <c r="AH173" s="809">
        <f t="shared" si="24"/>
        <v>0</v>
      </c>
    </row>
    <row r="174" spans="1:34" s="621" customFormat="1" ht="15.75" customHeight="1" hidden="1">
      <c r="A174" s="944"/>
      <c r="B174" s="311"/>
      <c r="C174" s="944">
        <v>1</v>
      </c>
      <c r="D174" s="305"/>
      <c r="E174" s="306"/>
      <c r="F174" s="307"/>
      <c r="G174" s="355"/>
      <c r="H174" s="664">
        <f t="shared" si="35"/>
        <v>0</v>
      </c>
      <c r="I174" s="307"/>
      <c r="J174" s="355"/>
      <c r="K174" s="306"/>
      <c r="L174" s="307"/>
      <c r="M174" s="355"/>
      <c r="N174" s="306"/>
      <c r="O174" s="307"/>
      <c r="P174" s="359"/>
      <c r="Q174" s="305"/>
      <c r="R174" s="305"/>
      <c r="S174" s="305"/>
      <c r="T174" s="313"/>
      <c r="U174" s="39"/>
      <c r="V174" s="39"/>
      <c r="W174" s="39"/>
      <c r="X174" s="578"/>
      <c r="Y174" s="39"/>
      <c r="Z174" s="979"/>
      <c r="AA174" s="39"/>
      <c r="AB174" s="32"/>
      <c r="AC174" s="809"/>
      <c r="AD174" s="809"/>
      <c r="AE174" s="809">
        <v>0</v>
      </c>
      <c r="AF174" s="955"/>
      <c r="AG174" s="809">
        <f t="shared" si="23"/>
        <v>0</v>
      </c>
      <c r="AH174" s="809">
        <f t="shared" si="24"/>
        <v>0</v>
      </c>
    </row>
    <row r="175" spans="1:34" s="621" customFormat="1" ht="15.75" customHeight="1" hidden="1">
      <c r="A175" s="944"/>
      <c r="B175" s="311"/>
      <c r="C175" s="944">
        <v>1</v>
      </c>
      <c r="D175" s="305"/>
      <c r="E175" s="306"/>
      <c r="F175" s="307"/>
      <c r="G175" s="355"/>
      <c r="H175" s="664">
        <f t="shared" si="35"/>
        <v>0</v>
      </c>
      <c r="I175" s="307"/>
      <c r="J175" s="355"/>
      <c r="K175" s="306"/>
      <c r="L175" s="307"/>
      <c r="M175" s="355"/>
      <c r="N175" s="306"/>
      <c r="O175" s="307"/>
      <c r="P175" s="359"/>
      <c r="Q175" s="305"/>
      <c r="R175" s="305"/>
      <c r="S175" s="305"/>
      <c r="T175" s="313"/>
      <c r="U175" s="39"/>
      <c r="V175" s="39"/>
      <c r="W175" s="39"/>
      <c r="X175" s="578"/>
      <c r="Y175" s="39"/>
      <c r="Z175" s="979"/>
      <c r="AA175" s="39"/>
      <c r="AB175" s="32"/>
      <c r="AC175" s="809"/>
      <c r="AD175" s="809"/>
      <c r="AE175" s="809">
        <v>0</v>
      </c>
      <c r="AF175" s="955"/>
      <c r="AG175" s="809">
        <f t="shared" si="23"/>
        <v>0</v>
      </c>
      <c r="AH175" s="809">
        <f t="shared" si="24"/>
        <v>0</v>
      </c>
    </row>
    <row r="176" spans="1:34" s="621" customFormat="1" ht="15.75" customHeight="1" hidden="1">
      <c r="A176" s="944"/>
      <c r="B176" s="311"/>
      <c r="C176" s="944">
        <v>1</v>
      </c>
      <c r="D176" s="305"/>
      <c r="E176" s="306"/>
      <c r="F176" s="307"/>
      <c r="G176" s="355"/>
      <c r="H176" s="664">
        <f t="shared" si="35"/>
        <v>0</v>
      </c>
      <c r="I176" s="307"/>
      <c r="J176" s="355"/>
      <c r="K176" s="306"/>
      <c r="L176" s="307"/>
      <c r="M176" s="355"/>
      <c r="N176" s="306"/>
      <c r="O176" s="307"/>
      <c r="P176" s="359"/>
      <c r="Q176" s="305"/>
      <c r="R176" s="305"/>
      <c r="S176" s="305"/>
      <c r="T176" s="313"/>
      <c r="U176" s="39"/>
      <c r="V176" s="39"/>
      <c r="W176" s="39"/>
      <c r="X176" s="578"/>
      <c r="Y176" s="39"/>
      <c r="Z176" s="979"/>
      <c r="AA176" s="39"/>
      <c r="AB176" s="32"/>
      <c r="AC176" s="809"/>
      <c r="AD176" s="809"/>
      <c r="AE176" s="809">
        <v>0</v>
      </c>
      <c r="AF176" s="955"/>
      <c r="AG176" s="809">
        <f t="shared" si="23"/>
        <v>0</v>
      </c>
      <c r="AH176" s="809">
        <f t="shared" si="24"/>
        <v>0</v>
      </c>
    </row>
    <row r="177" spans="1:34" s="621" customFormat="1" ht="15.75" customHeight="1" hidden="1">
      <c r="A177" s="944"/>
      <c r="B177" s="311"/>
      <c r="C177" s="944">
        <v>1</v>
      </c>
      <c r="D177" s="305"/>
      <c r="E177" s="306"/>
      <c r="F177" s="307"/>
      <c r="G177" s="355"/>
      <c r="H177" s="664">
        <f t="shared" si="35"/>
        <v>0</v>
      </c>
      <c r="I177" s="307"/>
      <c r="J177" s="355"/>
      <c r="K177" s="306"/>
      <c r="L177" s="307"/>
      <c r="M177" s="355"/>
      <c r="N177" s="306"/>
      <c r="O177" s="307"/>
      <c r="P177" s="359"/>
      <c r="Q177" s="305"/>
      <c r="R177" s="305"/>
      <c r="S177" s="305"/>
      <c r="T177" s="313"/>
      <c r="U177" s="39"/>
      <c r="V177" s="39"/>
      <c r="W177" s="39"/>
      <c r="X177" s="578"/>
      <c r="Y177" s="39"/>
      <c r="Z177" s="979"/>
      <c r="AA177" s="39"/>
      <c r="AB177" s="32"/>
      <c r="AC177" s="809"/>
      <c r="AD177" s="809"/>
      <c r="AE177" s="809">
        <v>0</v>
      </c>
      <c r="AF177" s="955"/>
      <c r="AG177" s="809">
        <f t="shared" si="23"/>
        <v>0</v>
      </c>
      <c r="AH177" s="809">
        <f t="shared" si="24"/>
        <v>0</v>
      </c>
    </row>
    <row r="178" spans="1:34" s="621" customFormat="1" ht="15.75" customHeight="1" hidden="1">
      <c r="A178" s="944"/>
      <c r="B178" s="311"/>
      <c r="C178" s="944">
        <v>1</v>
      </c>
      <c r="D178" s="305"/>
      <c r="E178" s="306"/>
      <c r="F178" s="307"/>
      <c r="G178" s="355"/>
      <c r="H178" s="664">
        <f t="shared" si="35"/>
        <v>0</v>
      </c>
      <c r="I178" s="307"/>
      <c r="J178" s="355"/>
      <c r="K178" s="306"/>
      <c r="L178" s="307"/>
      <c r="M178" s="355"/>
      <c r="N178" s="306"/>
      <c r="O178" s="307"/>
      <c r="P178" s="359"/>
      <c r="Q178" s="305"/>
      <c r="R178" s="305"/>
      <c r="S178" s="305"/>
      <c r="T178" s="313"/>
      <c r="U178" s="39"/>
      <c r="V178" s="39"/>
      <c r="W178" s="39"/>
      <c r="X178" s="578"/>
      <c r="Y178" s="39"/>
      <c r="Z178" s="979"/>
      <c r="AA178" s="39"/>
      <c r="AB178" s="32"/>
      <c r="AC178" s="809"/>
      <c r="AD178" s="809"/>
      <c r="AE178" s="809">
        <v>0</v>
      </c>
      <c r="AF178" s="955"/>
      <c r="AG178" s="809">
        <f t="shared" si="23"/>
        <v>0</v>
      </c>
      <c r="AH178" s="809">
        <f t="shared" si="24"/>
        <v>0</v>
      </c>
    </row>
    <row r="179" spans="1:34" s="621" customFormat="1" ht="15.75" customHeight="1" hidden="1">
      <c r="A179" s="944"/>
      <c r="B179" s="311"/>
      <c r="C179" s="944">
        <v>1</v>
      </c>
      <c r="D179" s="305"/>
      <c r="E179" s="306"/>
      <c r="F179" s="307"/>
      <c r="G179" s="355"/>
      <c r="H179" s="664">
        <f t="shared" si="35"/>
        <v>0</v>
      </c>
      <c r="I179" s="307"/>
      <c r="J179" s="355"/>
      <c r="K179" s="306"/>
      <c r="L179" s="307"/>
      <c r="M179" s="355"/>
      <c r="N179" s="306"/>
      <c r="O179" s="307"/>
      <c r="P179" s="359"/>
      <c r="Q179" s="305"/>
      <c r="R179" s="305"/>
      <c r="S179" s="305"/>
      <c r="T179" s="313"/>
      <c r="U179" s="39"/>
      <c r="V179" s="39"/>
      <c r="W179" s="39"/>
      <c r="X179" s="578"/>
      <c r="Y179" s="39"/>
      <c r="Z179" s="979"/>
      <c r="AA179" s="39"/>
      <c r="AB179" s="32"/>
      <c r="AC179" s="809"/>
      <c r="AD179" s="809"/>
      <c r="AE179" s="809">
        <v>0</v>
      </c>
      <c r="AF179" s="955"/>
      <c r="AG179" s="809">
        <f t="shared" si="23"/>
        <v>0</v>
      </c>
      <c r="AH179" s="809">
        <f t="shared" si="24"/>
        <v>0</v>
      </c>
    </row>
    <row r="180" spans="1:34" s="621" customFormat="1" ht="15.75" customHeight="1" hidden="1">
      <c r="A180" s="944"/>
      <c r="B180" s="311"/>
      <c r="C180" s="944">
        <v>1</v>
      </c>
      <c r="D180" s="305"/>
      <c r="E180" s="306"/>
      <c r="F180" s="307"/>
      <c r="G180" s="355"/>
      <c r="H180" s="664">
        <f t="shared" si="35"/>
        <v>0</v>
      </c>
      <c r="I180" s="307"/>
      <c r="J180" s="355"/>
      <c r="K180" s="306"/>
      <c r="L180" s="307"/>
      <c r="M180" s="355"/>
      <c r="N180" s="306"/>
      <c r="O180" s="307"/>
      <c r="P180" s="359"/>
      <c r="Q180" s="305"/>
      <c r="R180" s="305"/>
      <c r="S180" s="305"/>
      <c r="T180" s="313"/>
      <c r="U180" s="39"/>
      <c r="V180" s="39"/>
      <c r="W180" s="39"/>
      <c r="X180" s="578"/>
      <c r="Y180" s="39"/>
      <c r="Z180" s="979"/>
      <c r="AA180" s="39"/>
      <c r="AB180" s="32"/>
      <c r="AC180" s="809"/>
      <c r="AD180" s="809"/>
      <c r="AE180" s="809">
        <v>0</v>
      </c>
      <c r="AF180" s="955"/>
      <c r="AG180" s="809">
        <f t="shared" si="23"/>
        <v>0</v>
      </c>
      <c r="AH180" s="809">
        <f t="shared" si="24"/>
        <v>0</v>
      </c>
    </row>
    <row r="181" spans="1:34" s="621" customFormat="1" ht="15.75" customHeight="1" hidden="1">
      <c r="A181" s="944"/>
      <c r="B181" s="311"/>
      <c r="C181" s="944">
        <v>1</v>
      </c>
      <c r="D181" s="305"/>
      <c r="E181" s="306"/>
      <c r="F181" s="307"/>
      <c r="G181" s="355"/>
      <c r="H181" s="664">
        <f t="shared" si="35"/>
        <v>0</v>
      </c>
      <c r="I181" s="307"/>
      <c r="J181" s="355"/>
      <c r="K181" s="306"/>
      <c r="L181" s="307"/>
      <c r="M181" s="355"/>
      <c r="N181" s="306"/>
      <c r="O181" s="307"/>
      <c r="P181" s="359"/>
      <c r="Q181" s="305"/>
      <c r="R181" s="305"/>
      <c r="S181" s="305"/>
      <c r="T181" s="313"/>
      <c r="U181" s="39"/>
      <c r="V181" s="39"/>
      <c r="W181" s="39"/>
      <c r="X181" s="578"/>
      <c r="Y181" s="39"/>
      <c r="Z181" s="979"/>
      <c r="AA181" s="39"/>
      <c r="AB181" s="32"/>
      <c r="AC181" s="809"/>
      <c r="AD181" s="809"/>
      <c r="AE181" s="809">
        <v>0</v>
      </c>
      <c r="AF181" s="955"/>
      <c r="AG181" s="809">
        <f t="shared" si="23"/>
        <v>0</v>
      </c>
      <c r="AH181" s="809">
        <f t="shared" si="24"/>
        <v>0</v>
      </c>
    </row>
    <row r="182" spans="1:34" s="621" customFormat="1" ht="15.75" customHeight="1" hidden="1">
      <c r="A182" s="944"/>
      <c r="B182" s="311"/>
      <c r="C182" s="944">
        <v>1</v>
      </c>
      <c r="D182" s="305"/>
      <c r="E182" s="306"/>
      <c r="F182" s="307"/>
      <c r="G182" s="355"/>
      <c r="H182" s="664">
        <f t="shared" si="35"/>
        <v>0</v>
      </c>
      <c r="I182" s="307"/>
      <c r="J182" s="355"/>
      <c r="K182" s="306"/>
      <c r="L182" s="307"/>
      <c r="M182" s="355"/>
      <c r="N182" s="306"/>
      <c r="O182" s="307"/>
      <c r="P182" s="359"/>
      <c r="Q182" s="305"/>
      <c r="R182" s="305"/>
      <c r="S182" s="305"/>
      <c r="T182" s="313"/>
      <c r="U182" s="39"/>
      <c r="V182" s="39"/>
      <c r="W182" s="39"/>
      <c r="X182" s="578"/>
      <c r="Y182" s="39"/>
      <c r="Z182" s="979"/>
      <c r="AA182" s="39"/>
      <c r="AB182" s="32"/>
      <c r="AC182" s="809"/>
      <c r="AD182" s="809"/>
      <c r="AE182" s="809">
        <v>0</v>
      </c>
      <c r="AF182" s="955"/>
      <c r="AG182" s="809">
        <f t="shared" si="23"/>
        <v>0</v>
      </c>
      <c r="AH182" s="809">
        <f t="shared" si="24"/>
        <v>0</v>
      </c>
    </row>
    <row r="183" spans="1:34" s="621" customFormat="1" ht="15.75" customHeight="1" hidden="1">
      <c r="A183" s="944"/>
      <c r="B183" s="311"/>
      <c r="C183" s="944">
        <v>1</v>
      </c>
      <c r="D183" s="305"/>
      <c r="E183" s="306"/>
      <c r="F183" s="307"/>
      <c r="G183" s="355"/>
      <c r="H183" s="664">
        <f t="shared" si="35"/>
        <v>0</v>
      </c>
      <c r="I183" s="307"/>
      <c r="J183" s="355"/>
      <c r="K183" s="306"/>
      <c r="L183" s="307"/>
      <c r="M183" s="355"/>
      <c r="N183" s="306"/>
      <c r="O183" s="307"/>
      <c r="P183" s="359"/>
      <c r="Q183" s="305"/>
      <c r="R183" s="305"/>
      <c r="S183" s="305"/>
      <c r="T183" s="313"/>
      <c r="U183" s="39"/>
      <c r="V183" s="39"/>
      <c r="W183" s="39"/>
      <c r="X183" s="578"/>
      <c r="Y183" s="39"/>
      <c r="Z183" s="979"/>
      <c r="AA183" s="39"/>
      <c r="AB183" s="32"/>
      <c r="AC183" s="809"/>
      <c r="AD183" s="809"/>
      <c r="AE183" s="809">
        <v>0</v>
      </c>
      <c r="AF183" s="955"/>
      <c r="AG183" s="809">
        <f t="shared" si="23"/>
        <v>0</v>
      </c>
      <c r="AH183" s="809">
        <f t="shared" si="24"/>
        <v>0</v>
      </c>
    </row>
    <row r="184" spans="1:34" s="621" customFormat="1" ht="15.75" customHeight="1" hidden="1">
      <c r="A184" s="944"/>
      <c r="B184" s="311"/>
      <c r="C184" s="944">
        <v>1</v>
      </c>
      <c r="D184" s="305"/>
      <c r="E184" s="306"/>
      <c r="F184" s="307"/>
      <c r="G184" s="355"/>
      <c r="H184" s="664">
        <f t="shared" si="35"/>
        <v>0</v>
      </c>
      <c r="I184" s="307"/>
      <c r="J184" s="355"/>
      <c r="K184" s="306"/>
      <c r="L184" s="307"/>
      <c r="M184" s="355"/>
      <c r="N184" s="306"/>
      <c r="O184" s="307"/>
      <c r="P184" s="359"/>
      <c r="Q184" s="305"/>
      <c r="R184" s="305"/>
      <c r="S184" s="305"/>
      <c r="T184" s="313"/>
      <c r="U184" s="39"/>
      <c r="V184" s="39"/>
      <c r="W184" s="39"/>
      <c r="X184" s="578"/>
      <c r="Y184" s="39"/>
      <c r="Z184" s="979"/>
      <c r="AA184" s="39"/>
      <c r="AB184" s="32"/>
      <c r="AC184" s="809"/>
      <c r="AD184" s="809"/>
      <c r="AE184" s="809">
        <v>0</v>
      </c>
      <c r="AF184" s="955"/>
      <c r="AG184" s="809">
        <f t="shared" si="23"/>
        <v>0</v>
      </c>
      <c r="AH184" s="809">
        <f t="shared" si="24"/>
        <v>0</v>
      </c>
    </row>
    <row r="185" spans="1:34" s="621" customFormat="1" ht="15.75" customHeight="1" hidden="1">
      <c r="A185" s="944"/>
      <c r="B185" s="311"/>
      <c r="C185" s="944">
        <v>1</v>
      </c>
      <c r="D185" s="305"/>
      <c r="E185" s="306"/>
      <c r="F185" s="307"/>
      <c r="G185" s="355"/>
      <c r="H185" s="664">
        <f t="shared" si="35"/>
        <v>0</v>
      </c>
      <c r="I185" s="307"/>
      <c r="J185" s="355"/>
      <c r="K185" s="306"/>
      <c r="L185" s="307"/>
      <c r="M185" s="355"/>
      <c r="N185" s="306"/>
      <c r="O185" s="307"/>
      <c r="P185" s="359"/>
      <c r="Q185" s="305"/>
      <c r="R185" s="305"/>
      <c r="S185" s="305"/>
      <c r="T185" s="313"/>
      <c r="U185" s="39"/>
      <c r="V185" s="39"/>
      <c r="W185" s="39"/>
      <c r="X185" s="578"/>
      <c r="Y185" s="39"/>
      <c r="Z185" s="979"/>
      <c r="AA185" s="39"/>
      <c r="AB185" s="32"/>
      <c r="AC185" s="809"/>
      <c r="AD185" s="809"/>
      <c r="AE185" s="809">
        <v>0</v>
      </c>
      <c r="AF185" s="955"/>
      <c r="AG185" s="809">
        <f t="shared" si="23"/>
        <v>0</v>
      </c>
      <c r="AH185" s="809">
        <f t="shared" si="24"/>
        <v>0</v>
      </c>
    </row>
    <row r="186" spans="1:34" s="621" customFormat="1" ht="15.75" customHeight="1" hidden="1">
      <c r="A186" s="944"/>
      <c r="B186" s="311"/>
      <c r="C186" s="944">
        <v>1</v>
      </c>
      <c r="D186" s="305"/>
      <c r="E186" s="306"/>
      <c r="F186" s="307"/>
      <c r="G186" s="355"/>
      <c r="H186" s="664">
        <f t="shared" si="35"/>
        <v>0</v>
      </c>
      <c r="I186" s="307"/>
      <c r="J186" s="355"/>
      <c r="K186" s="306"/>
      <c r="L186" s="307"/>
      <c r="M186" s="355"/>
      <c r="N186" s="306"/>
      <c r="O186" s="307"/>
      <c r="P186" s="359"/>
      <c r="Q186" s="305"/>
      <c r="R186" s="305"/>
      <c r="S186" s="305"/>
      <c r="T186" s="313"/>
      <c r="U186" s="39"/>
      <c r="V186" s="39"/>
      <c r="W186" s="39"/>
      <c r="X186" s="578"/>
      <c r="Y186" s="39"/>
      <c r="Z186" s="979"/>
      <c r="AA186" s="39"/>
      <c r="AB186" s="32"/>
      <c r="AC186" s="809"/>
      <c r="AD186" s="809"/>
      <c r="AE186" s="809">
        <v>0</v>
      </c>
      <c r="AF186" s="955"/>
      <c r="AG186" s="809">
        <f t="shared" si="23"/>
        <v>0</v>
      </c>
      <c r="AH186" s="809">
        <f t="shared" si="24"/>
        <v>0</v>
      </c>
    </row>
    <row r="187" spans="1:34" s="621" customFormat="1" ht="15.75" customHeight="1" hidden="1">
      <c r="A187" s="944"/>
      <c r="B187" s="311"/>
      <c r="C187" s="944">
        <v>1</v>
      </c>
      <c r="D187" s="305"/>
      <c r="E187" s="306"/>
      <c r="F187" s="307"/>
      <c r="G187" s="355"/>
      <c r="H187" s="664">
        <f t="shared" si="35"/>
        <v>0</v>
      </c>
      <c r="I187" s="307"/>
      <c r="J187" s="355"/>
      <c r="K187" s="306"/>
      <c r="L187" s="307"/>
      <c r="M187" s="355"/>
      <c r="N187" s="306"/>
      <c r="O187" s="307"/>
      <c r="P187" s="359"/>
      <c r="Q187" s="305"/>
      <c r="R187" s="305"/>
      <c r="S187" s="305"/>
      <c r="T187" s="313"/>
      <c r="U187" s="39"/>
      <c r="V187" s="39"/>
      <c r="W187" s="39"/>
      <c r="X187" s="578"/>
      <c r="Y187" s="39"/>
      <c r="Z187" s="979"/>
      <c r="AA187" s="39"/>
      <c r="AB187" s="32"/>
      <c r="AC187" s="809"/>
      <c r="AD187" s="809"/>
      <c r="AE187" s="809">
        <v>0</v>
      </c>
      <c r="AF187" s="955"/>
      <c r="AG187" s="809">
        <f t="shared" si="23"/>
        <v>0</v>
      </c>
      <c r="AH187" s="809">
        <f t="shared" si="24"/>
        <v>0</v>
      </c>
    </row>
    <row r="188" spans="1:34" s="621" customFormat="1" ht="15.75" customHeight="1" hidden="1">
      <c r="A188" s="944"/>
      <c r="B188" s="311"/>
      <c r="C188" s="944">
        <v>1</v>
      </c>
      <c r="D188" s="305"/>
      <c r="E188" s="306"/>
      <c r="F188" s="307"/>
      <c r="G188" s="355"/>
      <c r="H188" s="664">
        <f t="shared" si="35"/>
        <v>0</v>
      </c>
      <c r="I188" s="307"/>
      <c r="J188" s="355"/>
      <c r="K188" s="306"/>
      <c r="L188" s="307"/>
      <c r="M188" s="355"/>
      <c r="N188" s="306"/>
      <c r="O188" s="307"/>
      <c r="P188" s="359"/>
      <c r="Q188" s="305"/>
      <c r="R188" s="305"/>
      <c r="S188" s="305"/>
      <c r="T188" s="313"/>
      <c r="U188" s="39"/>
      <c r="V188" s="39"/>
      <c r="W188" s="39"/>
      <c r="X188" s="578"/>
      <c r="Y188" s="39"/>
      <c r="Z188" s="979"/>
      <c r="AA188" s="39"/>
      <c r="AB188" s="32"/>
      <c r="AC188" s="809"/>
      <c r="AD188" s="809"/>
      <c r="AE188" s="809">
        <v>0</v>
      </c>
      <c r="AF188" s="955"/>
      <c r="AG188" s="809">
        <f t="shared" si="23"/>
        <v>0</v>
      </c>
      <c r="AH188" s="809">
        <f t="shared" si="24"/>
        <v>0</v>
      </c>
    </row>
    <row r="189" spans="1:34" s="621" customFormat="1" ht="15.75" customHeight="1" hidden="1">
      <c r="A189" s="944"/>
      <c r="B189" s="311"/>
      <c r="C189" s="944">
        <v>1</v>
      </c>
      <c r="D189" s="305"/>
      <c r="E189" s="306"/>
      <c r="F189" s="307"/>
      <c r="G189" s="355"/>
      <c r="H189" s="664">
        <f t="shared" si="35"/>
        <v>0</v>
      </c>
      <c r="I189" s="307"/>
      <c r="J189" s="355"/>
      <c r="K189" s="306"/>
      <c r="L189" s="307"/>
      <c r="M189" s="355"/>
      <c r="N189" s="306"/>
      <c r="O189" s="307"/>
      <c r="P189" s="359"/>
      <c r="Q189" s="305"/>
      <c r="R189" s="305"/>
      <c r="S189" s="305"/>
      <c r="T189" s="313"/>
      <c r="U189" s="39"/>
      <c r="V189" s="39"/>
      <c r="W189" s="39"/>
      <c r="X189" s="578"/>
      <c r="Y189" s="39"/>
      <c r="Z189" s="979"/>
      <c r="AA189" s="39"/>
      <c r="AB189" s="32"/>
      <c r="AC189" s="809"/>
      <c r="AD189" s="809"/>
      <c r="AE189" s="809">
        <v>0</v>
      </c>
      <c r="AF189" s="955"/>
      <c r="AG189" s="809">
        <f t="shared" si="23"/>
        <v>0</v>
      </c>
      <c r="AH189" s="809">
        <f t="shared" si="24"/>
        <v>0</v>
      </c>
    </row>
    <row r="190" spans="1:34" s="621" customFormat="1" ht="15.75" customHeight="1" hidden="1">
      <c r="A190" s="944"/>
      <c r="B190" s="311"/>
      <c r="C190" s="944">
        <v>1</v>
      </c>
      <c r="D190" s="305"/>
      <c r="E190" s="306"/>
      <c r="F190" s="307"/>
      <c r="G190" s="355"/>
      <c r="H190" s="664">
        <f t="shared" si="35"/>
        <v>0</v>
      </c>
      <c r="I190" s="307"/>
      <c r="J190" s="355"/>
      <c r="K190" s="306"/>
      <c r="L190" s="307"/>
      <c r="M190" s="355"/>
      <c r="N190" s="306"/>
      <c r="O190" s="307"/>
      <c r="P190" s="359"/>
      <c r="Q190" s="305"/>
      <c r="R190" s="305"/>
      <c r="S190" s="305"/>
      <c r="T190" s="313"/>
      <c r="U190" s="39"/>
      <c r="V190" s="39"/>
      <c r="W190" s="39"/>
      <c r="X190" s="578"/>
      <c r="Y190" s="39"/>
      <c r="Z190" s="979"/>
      <c r="AA190" s="39"/>
      <c r="AB190" s="32"/>
      <c r="AC190" s="809"/>
      <c r="AD190" s="809"/>
      <c r="AE190" s="809">
        <v>0</v>
      </c>
      <c r="AF190" s="955"/>
      <c r="AG190" s="809">
        <f t="shared" si="23"/>
        <v>0</v>
      </c>
      <c r="AH190" s="809">
        <f t="shared" si="24"/>
        <v>0</v>
      </c>
    </row>
    <row r="191" spans="1:34" s="621" customFormat="1" ht="15.75" customHeight="1" hidden="1">
      <c r="A191" s="944"/>
      <c r="B191" s="311"/>
      <c r="C191" s="944">
        <v>1</v>
      </c>
      <c r="D191" s="305"/>
      <c r="E191" s="306"/>
      <c r="F191" s="307"/>
      <c r="G191" s="355"/>
      <c r="H191" s="664">
        <f t="shared" si="35"/>
        <v>0</v>
      </c>
      <c r="I191" s="307"/>
      <c r="J191" s="355"/>
      <c r="K191" s="306"/>
      <c r="L191" s="307"/>
      <c r="M191" s="355"/>
      <c r="N191" s="306"/>
      <c r="O191" s="307"/>
      <c r="P191" s="359"/>
      <c r="Q191" s="305"/>
      <c r="R191" s="305"/>
      <c r="S191" s="305"/>
      <c r="T191" s="313"/>
      <c r="U191" s="39"/>
      <c r="V191" s="39"/>
      <c r="W191" s="39"/>
      <c r="X191" s="578"/>
      <c r="Y191" s="39"/>
      <c r="Z191" s="979"/>
      <c r="AA191" s="39"/>
      <c r="AB191" s="32"/>
      <c r="AC191" s="809"/>
      <c r="AD191" s="809"/>
      <c r="AE191" s="809">
        <v>0</v>
      </c>
      <c r="AF191" s="955"/>
      <c r="AG191" s="809">
        <f t="shared" si="23"/>
        <v>0</v>
      </c>
      <c r="AH191" s="809">
        <f t="shared" si="24"/>
        <v>0</v>
      </c>
    </row>
    <row r="192" spans="1:34" s="621" customFormat="1" ht="15.75" customHeight="1" hidden="1">
      <c r="A192" s="944"/>
      <c r="B192" s="311"/>
      <c r="C192" s="944">
        <v>1</v>
      </c>
      <c r="D192" s="305"/>
      <c r="E192" s="306"/>
      <c r="F192" s="307"/>
      <c r="G192" s="355"/>
      <c r="H192" s="664">
        <f t="shared" si="35"/>
        <v>0</v>
      </c>
      <c r="I192" s="307"/>
      <c r="J192" s="355"/>
      <c r="K192" s="306"/>
      <c r="L192" s="307"/>
      <c r="M192" s="355"/>
      <c r="N192" s="306"/>
      <c r="O192" s="307"/>
      <c r="P192" s="359"/>
      <c r="Q192" s="305"/>
      <c r="R192" s="305"/>
      <c r="S192" s="305"/>
      <c r="T192" s="313"/>
      <c r="U192" s="39"/>
      <c r="V192" s="39"/>
      <c r="W192" s="39"/>
      <c r="X192" s="578"/>
      <c r="Y192" s="39"/>
      <c r="Z192" s="979"/>
      <c r="AA192" s="39"/>
      <c r="AB192" s="32"/>
      <c r="AC192" s="809"/>
      <c r="AD192" s="809"/>
      <c r="AE192" s="809">
        <v>0</v>
      </c>
      <c r="AF192" s="955"/>
      <c r="AG192" s="809">
        <f t="shared" si="23"/>
        <v>0</v>
      </c>
      <c r="AH192" s="809">
        <f t="shared" si="24"/>
        <v>0</v>
      </c>
    </row>
    <row r="193" spans="1:34" s="621" customFormat="1" ht="15.75" customHeight="1" hidden="1">
      <c r="A193" s="944"/>
      <c r="B193" s="311"/>
      <c r="C193" s="944">
        <v>1</v>
      </c>
      <c r="D193" s="305"/>
      <c r="E193" s="306"/>
      <c r="F193" s="307"/>
      <c r="G193" s="355"/>
      <c r="H193" s="664">
        <f t="shared" si="35"/>
        <v>0</v>
      </c>
      <c r="I193" s="307"/>
      <c r="J193" s="355"/>
      <c r="K193" s="306"/>
      <c r="L193" s="307"/>
      <c r="M193" s="355"/>
      <c r="N193" s="306"/>
      <c r="O193" s="307"/>
      <c r="P193" s="359"/>
      <c r="Q193" s="305"/>
      <c r="R193" s="305"/>
      <c r="S193" s="305"/>
      <c r="T193" s="313"/>
      <c r="U193" s="39"/>
      <c r="V193" s="39"/>
      <c r="W193" s="39"/>
      <c r="X193" s="578"/>
      <c r="Y193" s="39"/>
      <c r="Z193" s="979"/>
      <c r="AA193" s="39"/>
      <c r="AB193" s="32"/>
      <c r="AC193" s="809"/>
      <c r="AD193" s="809"/>
      <c r="AE193" s="809">
        <v>0</v>
      </c>
      <c r="AF193" s="955"/>
      <c r="AG193" s="809">
        <f t="shared" si="23"/>
        <v>0</v>
      </c>
      <c r="AH193" s="809">
        <f t="shared" si="24"/>
        <v>0</v>
      </c>
    </row>
    <row r="194" spans="1:34" s="621" customFormat="1" ht="15.75" customHeight="1" hidden="1">
      <c r="A194" s="944"/>
      <c r="B194" s="311"/>
      <c r="C194" s="944">
        <v>1</v>
      </c>
      <c r="D194" s="305"/>
      <c r="E194" s="306"/>
      <c r="F194" s="307"/>
      <c r="G194" s="355"/>
      <c r="H194" s="664">
        <f t="shared" si="35"/>
        <v>0</v>
      </c>
      <c r="I194" s="307"/>
      <c r="J194" s="355"/>
      <c r="K194" s="306"/>
      <c r="L194" s="307"/>
      <c r="M194" s="355"/>
      <c r="N194" s="306"/>
      <c r="O194" s="307"/>
      <c r="P194" s="359"/>
      <c r="Q194" s="305"/>
      <c r="R194" s="305"/>
      <c r="S194" s="305"/>
      <c r="T194" s="313"/>
      <c r="U194" s="39"/>
      <c r="V194" s="39"/>
      <c r="W194" s="39"/>
      <c r="X194" s="578"/>
      <c r="Y194" s="39"/>
      <c r="Z194" s="979"/>
      <c r="AA194" s="39"/>
      <c r="AB194" s="32"/>
      <c r="AC194" s="809"/>
      <c r="AD194" s="809"/>
      <c r="AE194" s="809">
        <v>0</v>
      </c>
      <c r="AF194" s="955"/>
      <c r="AG194" s="809">
        <f t="shared" si="23"/>
        <v>0</v>
      </c>
      <c r="AH194" s="809">
        <f t="shared" si="24"/>
        <v>0</v>
      </c>
    </row>
    <row r="195" spans="1:34" s="621" customFormat="1" ht="15.75" customHeight="1" hidden="1">
      <c r="A195" s="944"/>
      <c r="B195" s="311"/>
      <c r="C195" s="944">
        <v>1</v>
      </c>
      <c r="D195" s="305"/>
      <c r="E195" s="306"/>
      <c r="F195" s="307"/>
      <c r="G195" s="355"/>
      <c r="H195" s="664">
        <f t="shared" si="35"/>
        <v>0</v>
      </c>
      <c r="I195" s="307"/>
      <c r="J195" s="355"/>
      <c r="K195" s="306"/>
      <c r="L195" s="307"/>
      <c r="M195" s="355"/>
      <c r="N195" s="306"/>
      <c r="O195" s="307"/>
      <c r="P195" s="359"/>
      <c r="Q195" s="305"/>
      <c r="R195" s="305"/>
      <c r="S195" s="305"/>
      <c r="T195" s="313"/>
      <c r="U195" s="39"/>
      <c r="V195" s="39"/>
      <c r="W195" s="39"/>
      <c r="X195" s="578"/>
      <c r="Y195" s="39"/>
      <c r="Z195" s="979"/>
      <c r="AA195" s="39"/>
      <c r="AB195" s="32"/>
      <c r="AC195" s="809"/>
      <c r="AD195" s="809"/>
      <c r="AE195" s="809">
        <v>0</v>
      </c>
      <c r="AF195" s="955"/>
      <c r="AG195" s="809">
        <f t="shared" si="23"/>
        <v>0</v>
      </c>
      <c r="AH195" s="809">
        <f t="shared" si="24"/>
        <v>0</v>
      </c>
    </row>
    <row r="196" spans="1:34" s="621" customFormat="1" ht="15.75" customHeight="1" hidden="1">
      <c r="A196" s="944"/>
      <c r="B196" s="311"/>
      <c r="C196" s="944">
        <v>1</v>
      </c>
      <c r="D196" s="305"/>
      <c r="E196" s="306"/>
      <c r="F196" s="307"/>
      <c r="G196" s="355"/>
      <c r="H196" s="664">
        <f t="shared" si="35"/>
        <v>0</v>
      </c>
      <c r="I196" s="307"/>
      <c r="J196" s="355"/>
      <c r="K196" s="306"/>
      <c r="L196" s="307"/>
      <c r="M196" s="355"/>
      <c r="N196" s="306"/>
      <c r="O196" s="307"/>
      <c r="P196" s="359"/>
      <c r="Q196" s="305"/>
      <c r="R196" s="305"/>
      <c r="S196" s="305"/>
      <c r="T196" s="313"/>
      <c r="U196" s="39"/>
      <c r="V196" s="39"/>
      <c r="W196" s="39"/>
      <c r="X196" s="578"/>
      <c r="Y196" s="39"/>
      <c r="Z196" s="979"/>
      <c r="AA196" s="39"/>
      <c r="AB196" s="32"/>
      <c r="AC196" s="809"/>
      <c r="AD196" s="809"/>
      <c r="AE196" s="809">
        <v>0</v>
      </c>
      <c r="AF196" s="955"/>
      <c r="AG196" s="809">
        <f t="shared" si="23"/>
        <v>0</v>
      </c>
      <c r="AH196" s="809">
        <f t="shared" si="24"/>
        <v>0</v>
      </c>
    </row>
    <row r="197" spans="1:34" s="621" customFormat="1" ht="15.75" customHeight="1" hidden="1">
      <c r="A197" s="944"/>
      <c r="B197" s="311"/>
      <c r="C197" s="944">
        <v>1</v>
      </c>
      <c r="D197" s="305"/>
      <c r="E197" s="306"/>
      <c r="F197" s="307"/>
      <c r="G197" s="355"/>
      <c r="H197" s="664">
        <f t="shared" si="35"/>
        <v>0</v>
      </c>
      <c r="I197" s="307"/>
      <c r="J197" s="355"/>
      <c r="K197" s="306"/>
      <c r="L197" s="307"/>
      <c r="M197" s="355"/>
      <c r="N197" s="306"/>
      <c r="O197" s="307"/>
      <c r="P197" s="359"/>
      <c r="Q197" s="305"/>
      <c r="R197" s="305"/>
      <c r="S197" s="305"/>
      <c r="T197" s="313"/>
      <c r="U197" s="39"/>
      <c r="V197" s="39"/>
      <c r="W197" s="39"/>
      <c r="X197" s="578"/>
      <c r="Y197" s="39"/>
      <c r="Z197" s="979"/>
      <c r="AA197" s="39"/>
      <c r="AB197" s="32"/>
      <c r="AC197" s="809"/>
      <c r="AD197" s="809"/>
      <c r="AE197" s="809">
        <v>0</v>
      </c>
      <c r="AF197" s="955"/>
      <c r="AG197" s="809">
        <f t="shared" si="23"/>
        <v>0</v>
      </c>
      <c r="AH197" s="809">
        <f t="shared" si="24"/>
        <v>0</v>
      </c>
    </row>
    <row r="198" spans="1:34" s="621" customFormat="1" ht="15.75" customHeight="1" hidden="1">
      <c r="A198" s="944"/>
      <c r="B198" s="311"/>
      <c r="C198" s="944"/>
      <c r="D198" s="305"/>
      <c r="E198" s="306"/>
      <c r="F198" s="307"/>
      <c r="G198" s="355"/>
      <c r="H198" s="664"/>
      <c r="I198" s="307"/>
      <c r="J198" s="355"/>
      <c r="K198" s="306"/>
      <c r="L198" s="307"/>
      <c r="M198" s="355"/>
      <c r="N198" s="306"/>
      <c r="O198" s="307"/>
      <c r="P198" s="359"/>
      <c r="Q198" s="305"/>
      <c r="R198" s="305"/>
      <c r="S198" s="305"/>
      <c r="T198" s="313"/>
      <c r="U198" s="39"/>
      <c r="V198" s="39"/>
      <c r="W198" s="39"/>
      <c r="X198" s="578"/>
      <c r="Y198" s="39"/>
      <c r="Z198" s="979"/>
      <c r="AA198" s="39"/>
      <c r="AB198" s="32"/>
      <c r="AC198" s="809"/>
      <c r="AD198" s="809"/>
      <c r="AE198" s="809">
        <v>0</v>
      </c>
      <c r="AF198" s="955"/>
      <c r="AG198" s="809">
        <f t="shared" si="23"/>
        <v>0</v>
      </c>
      <c r="AH198" s="809">
        <f t="shared" si="24"/>
        <v>0</v>
      </c>
    </row>
    <row r="199" spans="1:34" s="621" customFormat="1" ht="14.25">
      <c r="A199" s="944"/>
      <c r="B199" s="311"/>
      <c r="C199" s="944"/>
      <c r="D199" s="305"/>
      <c r="E199" s="306"/>
      <c r="F199" s="307"/>
      <c r="G199" s="355"/>
      <c r="H199" s="664">
        <f t="shared" si="35"/>
        <v>0</v>
      </c>
      <c r="I199" s="307"/>
      <c r="J199" s="355"/>
      <c r="K199" s="306"/>
      <c r="L199" s="307"/>
      <c r="M199" s="355"/>
      <c r="N199" s="306"/>
      <c r="O199" s="307"/>
      <c r="P199" s="359"/>
      <c r="Q199" s="305"/>
      <c r="R199" s="305"/>
      <c r="S199" s="305"/>
      <c r="T199" s="313"/>
      <c r="U199" s="39"/>
      <c r="V199" s="39"/>
      <c r="W199" s="39"/>
      <c r="X199" s="578"/>
      <c r="Y199" s="39"/>
      <c r="Z199" s="979"/>
      <c r="AA199" s="39"/>
      <c r="AB199" s="32"/>
      <c r="AC199" s="809"/>
      <c r="AD199" s="809"/>
      <c r="AE199" s="809">
        <v>0</v>
      </c>
      <c r="AF199" s="955"/>
      <c r="AG199" s="809">
        <f t="shared" si="23"/>
        <v>0</v>
      </c>
      <c r="AH199" s="809">
        <f t="shared" si="24"/>
        <v>0</v>
      </c>
    </row>
    <row r="200" spans="1:34" s="621" customFormat="1" ht="14.25">
      <c r="A200" s="666"/>
      <c r="B200" s="1906" t="s">
        <v>608</v>
      </c>
      <c r="C200" s="1906"/>
      <c r="D200" s="1906"/>
      <c r="E200" s="667">
        <f>SUM(E157:E199)</f>
        <v>22250</v>
      </c>
      <c r="F200" s="667">
        <f>SUM(F157:F199)</f>
        <v>0</v>
      </c>
      <c r="G200" s="667">
        <f>G500</f>
        <v>109560</v>
      </c>
      <c r="H200" s="668">
        <f>SUM(H157:H199)</f>
        <v>2473</v>
      </c>
      <c r="I200" s="667">
        <f>SUM(I157:I199)</f>
        <v>67</v>
      </c>
      <c r="J200" s="667">
        <f>J500</f>
        <v>42868</v>
      </c>
      <c r="K200" s="667">
        <f>SUM(K157:K199)</f>
        <v>22250</v>
      </c>
      <c r="L200" s="667">
        <f>SUM(L157:L199)</f>
        <v>0</v>
      </c>
      <c r="M200" s="667">
        <f>M500</f>
        <v>500</v>
      </c>
      <c r="N200" s="667">
        <f>SUM(N157:N199)</f>
        <v>2473</v>
      </c>
      <c r="O200" s="667">
        <f>SUM(O157:O199)</f>
        <v>67</v>
      </c>
      <c r="P200" s="667">
        <f>P500</f>
        <v>0</v>
      </c>
      <c r="Q200" s="667">
        <f>SUM(Q157:Q199)</f>
        <v>177</v>
      </c>
      <c r="R200" s="667"/>
      <c r="S200" s="667">
        <f aca="true" t="shared" si="36" ref="S200:Y200">SUM(S157:S199)</f>
        <v>0</v>
      </c>
      <c r="T200" s="667">
        <f t="shared" si="36"/>
        <v>0</v>
      </c>
      <c r="U200" s="667">
        <f t="shared" si="36"/>
        <v>534000</v>
      </c>
      <c r="V200" s="667">
        <f t="shared" si="36"/>
        <v>237250</v>
      </c>
      <c r="W200" s="667">
        <f t="shared" si="36"/>
        <v>296750</v>
      </c>
      <c r="X200" s="667">
        <f t="shared" si="36"/>
        <v>259500</v>
      </c>
      <c r="Y200" s="667">
        <f t="shared" si="36"/>
        <v>274500</v>
      </c>
      <c r="Z200" s="667"/>
      <c r="AA200" s="667">
        <f>SUM(AA157:AA199)</f>
        <v>274500</v>
      </c>
      <c r="AB200" s="666"/>
      <c r="AC200" s="925"/>
      <c r="AD200" s="925"/>
      <c r="AE200" s="809"/>
      <c r="AF200" s="957"/>
      <c r="AG200" s="809">
        <f t="shared" si="23"/>
        <v>2540</v>
      </c>
      <c r="AH200" s="809">
        <f t="shared" si="24"/>
        <v>177</v>
      </c>
    </row>
    <row r="201" spans="1:34" s="621" customFormat="1" ht="14.25">
      <c r="A201" s="944"/>
      <c r="B201" s="949"/>
      <c r="C201" s="944"/>
      <c r="D201" s="944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24"/>
      <c r="Q201" s="305"/>
      <c r="R201" s="305"/>
      <c r="S201" s="305"/>
      <c r="T201" s="313"/>
      <c r="U201" s="39"/>
      <c r="V201" s="39"/>
      <c r="W201" s="39"/>
      <c r="X201" s="578"/>
      <c r="Y201" s="39"/>
      <c r="Z201" s="979"/>
      <c r="AA201" s="39"/>
      <c r="AB201" s="32"/>
      <c r="AC201" s="809"/>
      <c r="AD201" s="809"/>
      <c r="AE201" s="809"/>
      <c r="AF201" s="955"/>
      <c r="AG201" s="809">
        <f aca="true" t="shared" si="37" ref="AG201:AG264">AE201+N201+O201+P201</f>
        <v>0</v>
      </c>
      <c r="AH201" s="809">
        <f aca="true" t="shared" si="38" ref="AH201:AH264">AF201+Q201</f>
        <v>0</v>
      </c>
    </row>
    <row r="202" spans="1:34" s="621" customFormat="1" ht="14.25">
      <c r="A202" s="944"/>
      <c r="B202" s="1338" t="s">
        <v>606</v>
      </c>
      <c r="C202" s="1338"/>
      <c r="D202" s="1338"/>
      <c r="E202" s="322">
        <f aca="true" t="shared" si="39" ref="E202:AA202">E60</f>
        <v>70250</v>
      </c>
      <c r="F202" s="322">
        <f t="shared" si="39"/>
        <v>0</v>
      </c>
      <c r="G202" s="322">
        <f t="shared" si="39"/>
        <v>86945</v>
      </c>
      <c r="H202" s="484">
        <f t="shared" si="39"/>
        <v>9617</v>
      </c>
      <c r="I202" s="322">
        <f t="shared" si="39"/>
        <v>0</v>
      </c>
      <c r="J202" s="917">
        <f t="shared" si="39"/>
        <v>27976</v>
      </c>
      <c r="K202" s="322">
        <f t="shared" si="39"/>
        <v>70250</v>
      </c>
      <c r="L202" s="322">
        <f t="shared" si="39"/>
        <v>0</v>
      </c>
      <c r="M202" s="322">
        <f t="shared" si="39"/>
        <v>8166</v>
      </c>
      <c r="N202" s="322">
        <f t="shared" si="39"/>
        <v>9617</v>
      </c>
      <c r="O202" s="322">
        <f t="shared" si="39"/>
        <v>0</v>
      </c>
      <c r="P202" s="322">
        <f t="shared" si="39"/>
        <v>500</v>
      </c>
      <c r="Q202" s="322">
        <f t="shared" si="39"/>
        <v>2792</v>
      </c>
      <c r="R202" s="322"/>
      <c r="S202" s="322">
        <f t="shared" si="39"/>
        <v>0</v>
      </c>
      <c r="T202" s="322">
        <f t="shared" si="39"/>
        <v>0</v>
      </c>
      <c r="U202" s="322">
        <f t="shared" si="39"/>
        <v>1734000</v>
      </c>
      <c r="V202" s="322">
        <f t="shared" si="39"/>
        <v>531750</v>
      </c>
      <c r="W202" s="322">
        <f t="shared" si="39"/>
        <v>1202250</v>
      </c>
      <c r="X202" s="322">
        <f t="shared" si="39"/>
        <v>602000</v>
      </c>
      <c r="Y202" s="322">
        <f t="shared" si="39"/>
        <v>1084000</v>
      </c>
      <c r="Z202" s="322">
        <f t="shared" si="39"/>
        <v>0</v>
      </c>
      <c r="AA202" s="322">
        <f t="shared" si="39"/>
        <v>1084000</v>
      </c>
      <c r="AB202" s="988"/>
      <c r="AC202" s="809"/>
      <c r="AD202" s="809"/>
      <c r="AE202" s="809"/>
      <c r="AF202" s="955"/>
      <c r="AG202" s="809"/>
      <c r="AH202" s="809"/>
    </row>
    <row r="203" spans="1:34" s="621" customFormat="1" ht="14.25">
      <c r="A203" s="944"/>
      <c r="B203" s="1338" t="s">
        <v>607</v>
      </c>
      <c r="C203" s="1338"/>
      <c r="D203" s="1338"/>
      <c r="E203" s="322">
        <f aca="true" t="shared" si="40" ref="E203:AA203">E150</f>
        <v>59625</v>
      </c>
      <c r="F203" s="322">
        <f t="shared" si="40"/>
        <v>24000</v>
      </c>
      <c r="G203" s="322">
        <f t="shared" si="40"/>
        <v>68559</v>
      </c>
      <c r="H203" s="484">
        <f t="shared" si="40"/>
        <v>5626</v>
      </c>
      <c r="I203" s="322">
        <f t="shared" si="40"/>
        <v>3987</v>
      </c>
      <c r="J203" s="322">
        <f t="shared" si="40"/>
        <v>47909</v>
      </c>
      <c r="K203" s="322">
        <f t="shared" si="40"/>
        <v>53625</v>
      </c>
      <c r="L203" s="322">
        <f t="shared" si="40"/>
        <v>0</v>
      </c>
      <c r="M203" s="322">
        <f t="shared" si="40"/>
        <v>250</v>
      </c>
      <c r="N203" s="322">
        <f t="shared" si="40"/>
        <v>4810</v>
      </c>
      <c r="O203" s="322">
        <f t="shared" si="40"/>
        <v>0</v>
      </c>
      <c r="P203" s="322">
        <f t="shared" si="40"/>
        <v>250</v>
      </c>
      <c r="Q203" s="322">
        <f t="shared" si="40"/>
        <v>537</v>
      </c>
      <c r="R203" s="322"/>
      <c r="S203" s="322">
        <f t="shared" si="40"/>
        <v>30000</v>
      </c>
      <c r="T203" s="322">
        <f t="shared" si="40"/>
        <v>4803</v>
      </c>
      <c r="U203" s="322">
        <f t="shared" si="40"/>
        <v>1431000</v>
      </c>
      <c r="V203" s="322">
        <f t="shared" si="40"/>
        <v>754875</v>
      </c>
      <c r="W203" s="322">
        <f t="shared" si="40"/>
        <v>676125</v>
      </c>
      <c r="X203" s="322">
        <f t="shared" si="40"/>
        <v>808500</v>
      </c>
      <c r="Y203" s="322">
        <f t="shared" si="40"/>
        <v>622500</v>
      </c>
      <c r="Z203" s="322">
        <f t="shared" si="40"/>
        <v>0</v>
      </c>
      <c r="AA203" s="322">
        <f t="shared" si="40"/>
        <v>592500</v>
      </c>
      <c r="AB203" s="988"/>
      <c r="AC203" s="809"/>
      <c r="AD203" s="809"/>
      <c r="AE203" s="809"/>
      <c r="AF203" s="955"/>
      <c r="AG203" s="809"/>
      <c r="AH203" s="809"/>
    </row>
    <row r="204" spans="1:34" s="621" customFormat="1" ht="14.25">
      <c r="A204" s="944"/>
      <c r="B204" s="1338" t="s">
        <v>608</v>
      </c>
      <c r="C204" s="1338"/>
      <c r="D204" s="1338"/>
      <c r="E204" s="322">
        <f aca="true" t="shared" si="41" ref="E204:AA204">E200</f>
        <v>22250</v>
      </c>
      <c r="F204" s="322">
        <f t="shared" si="41"/>
        <v>0</v>
      </c>
      <c r="G204" s="322">
        <f t="shared" si="41"/>
        <v>109560</v>
      </c>
      <c r="H204" s="484">
        <f t="shared" si="41"/>
        <v>2473</v>
      </c>
      <c r="I204" s="322">
        <f t="shared" si="41"/>
        <v>67</v>
      </c>
      <c r="J204" s="322">
        <f t="shared" si="41"/>
        <v>42868</v>
      </c>
      <c r="K204" s="322">
        <f t="shared" si="41"/>
        <v>22250</v>
      </c>
      <c r="L204" s="322">
        <f t="shared" si="41"/>
        <v>0</v>
      </c>
      <c r="M204" s="322">
        <f t="shared" si="41"/>
        <v>500</v>
      </c>
      <c r="N204" s="322">
        <f t="shared" si="41"/>
        <v>2473</v>
      </c>
      <c r="O204" s="322">
        <f t="shared" si="41"/>
        <v>67</v>
      </c>
      <c r="P204" s="322">
        <f t="shared" si="41"/>
        <v>0</v>
      </c>
      <c r="Q204" s="322">
        <f t="shared" si="41"/>
        <v>177</v>
      </c>
      <c r="R204" s="322"/>
      <c r="S204" s="322">
        <f t="shared" si="41"/>
        <v>0</v>
      </c>
      <c r="T204" s="322">
        <f t="shared" si="41"/>
        <v>0</v>
      </c>
      <c r="U204" s="322">
        <f t="shared" si="41"/>
        <v>534000</v>
      </c>
      <c r="V204" s="322">
        <f t="shared" si="41"/>
        <v>237250</v>
      </c>
      <c r="W204" s="322">
        <f t="shared" si="41"/>
        <v>296750</v>
      </c>
      <c r="X204" s="322">
        <f t="shared" si="41"/>
        <v>259500</v>
      </c>
      <c r="Y204" s="322">
        <f t="shared" si="41"/>
        <v>274500</v>
      </c>
      <c r="Z204" s="322">
        <f t="shared" si="41"/>
        <v>0</v>
      </c>
      <c r="AA204" s="322">
        <f t="shared" si="41"/>
        <v>274500</v>
      </c>
      <c r="AB204" s="988"/>
      <c r="AC204" s="809"/>
      <c r="AD204" s="809"/>
      <c r="AE204" s="809"/>
      <c r="AF204" s="955"/>
      <c r="AG204" s="809"/>
      <c r="AH204" s="809"/>
    </row>
    <row r="205" spans="1:34" s="621" customFormat="1" ht="14.25" customHeight="1">
      <c r="A205" s="944"/>
      <c r="B205" s="1923" t="s">
        <v>609</v>
      </c>
      <c r="C205" s="1923"/>
      <c r="D205" s="1923"/>
      <c r="E205" s="323">
        <f aca="true" t="shared" si="42" ref="E205:AA205">SUM(E202:E204)</f>
        <v>152125</v>
      </c>
      <c r="F205" s="323">
        <f t="shared" si="42"/>
        <v>24000</v>
      </c>
      <c r="G205" s="323">
        <f t="shared" si="42"/>
        <v>265064</v>
      </c>
      <c r="H205" s="485">
        <f t="shared" si="42"/>
        <v>17716</v>
      </c>
      <c r="I205" s="323">
        <f t="shared" si="42"/>
        <v>4054</v>
      </c>
      <c r="J205" s="323">
        <f t="shared" si="42"/>
        <v>118753</v>
      </c>
      <c r="K205" s="323">
        <f t="shared" si="42"/>
        <v>146125</v>
      </c>
      <c r="L205" s="323">
        <f t="shared" si="42"/>
        <v>0</v>
      </c>
      <c r="M205" s="323">
        <f t="shared" si="42"/>
        <v>8916</v>
      </c>
      <c r="N205" s="323">
        <f t="shared" si="42"/>
        <v>16900</v>
      </c>
      <c r="O205" s="323">
        <f t="shared" si="42"/>
        <v>67</v>
      </c>
      <c r="P205" s="323">
        <f t="shared" si="42"/>
        <v>750</v>
      </c>
      <c r="Q205" s="323">
        <f t="shared" si="42"/>
        <v>3506</v>
      </c>
      <c r="R205" s="323"/>
      <c r="S205" s="323">
        <f t="shared" si="42"/>
        <v>30000</v>
      </c>
      <c r="T205" s="323">
        <f t="shared" si="42"/>
        <v>4803</v>
      </c>
      <c r="U205" s="323">
        <f t="shared" si="42"/>
        <v>3699000</v>
      </c>
      <c r="V205" s="323">
        <f t="shared" si="42"/>
        <v>1523875</v>
      </c>
      <c r="W205" s="323">
        <f t="shared" si="42"/>
        <v>2175125</v>
      </c>
      <c r="X205" s="323">
        <f t="shared" si="42"/>
        <v>1670000</v>
      </c>
      <c r="Y205" s="323">
        <f t="shared" si="42"/>
        <v>1981000</v>
      </c>
      <c r="Z205" s="323">
        <f t="shared" si="42"/>
        <v>0</v>
      </c>
      <c r="AA205" s="323">
        <f t="shared" si="42"/>
        <v>1951000</v>
      </c>
      <c r="AB205" s="989"/>
      <c r="AC205" s="809"/>
      <c r="AD205" s="809"/>
      <c r="AE205" s="809"/>
      <c r="AF205" s="955"/>
      <c r="AG205" s="809"/>
      <c r="AH205" s="809"/>
    </row>
    <row r="206" spans="1:34" s="621" customFormat="1" ht="15.75" customHeight="1" hidden="1">
      <c r="A206" s="944"/>
      <c r="B206" s="311"/>
      <c r="C206" s="944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2"/>
      <c r="Q206" s="305"/>
      <c r="R206" s="305"/>
      <c r="S206" s="305"/>
      <c r="T206" s="313"/>
      <c r="U206" s="39"/>
      <c r="V206" s="39"/>
      <c r="W206" s="39"/>
      <c r="X206" s="578"/>
      <c r="Y206" s="39"/>
      <c r="Z206" s="979"/>
      <c r="AA206" s="39"/>
      <c r="AB206" s="32"/>
      <c r="AC206" s="809"/>
      <c r="AD206" s="809"/>
      <c r="AE206" s="809"/>
      <c r="AF206" s="955"/>
      <c r="AG206" s="809">
        <f t="shared" si="37"/>
        <v>0</v>
      </c>
      <c r="AH206" s="809">
        <f t="shared" si="38"/>
        <v>0</v>
      </c>
    </row>
    <row r="207" spans="1:34" s="621" customFormat="1" ht="33.75" customHeight="1">
      <c r="A207" s="1907" t="s">
        <v>523</v>
      </c>
      <c r="B207" s="1907"/>
      <c r="C207" s="1907"/>
      <c r="D207" s="1907"/>
      <c r="E207" s="1907"/>
      <c r="F207" s="1907"/>
      <c r="G207" s="1907"/>
      <c r="H207" s="1907"/>
      <c r="I207" s="1907"/>
      <c r="J207" s="1907"/>
      <c r="K207" s="1907"/>
      <c r="L207" s="1907"/>
      <c r="M207" s="1907"/>
      <c r="N207" s="1907"/>
      <c r="O207" s="1907"/>
      <c r="P207" s="1907"/>
      <c r="Q207" s="1907"/>
      <c r="R207" s="1907"/>
      <c r="S207" s="1907"/>
      <c r="T207" s="1907"/>
      <c r="U207" s="1907"/>
      <c r="V207" s="1907"/>
      <c r="W207" s="1907"/>
      <c r="X207" s="578"/>
      <c r="Y207" s="39"/>
      <c r="Z207" s="1872" t="s">
        <v>523</v>
      </c>
      <c r="AA207" s="1872"/>
      <c r="AB207" s="1872"/>
      <c r="AC207" s="953"/>
      <c r="AD207" s="953"/>
      <c r="AE207" s="809"/>
      <c r="AF207" s="952"/>
      <c r="AG207" s="809"/>
      <c r="AH207" s="809"/>
    </row>
    <row r="208" spans="1:34" s="621" customFormat="1" ht="24" customHeight="1">
      <c r="A208" s="1893" t="s">
        <v>451</v>
      </c>
      <c r="B208" s="1896" t="s">
        <v>760</v>
      </c>
      <c r="C208" s="1893" t="s">
        <v>759</v>
      </c>
      <c r="D208" s="1893" t="s">
        <v>761</v>
      </c>
      <c r="E208" s="1892" t="s">
        <v>461</v>
      </c>
      <c r="F208" s="1892"/>
      <c r="G208" s="1892"/>
      <c r="H208" s="1892"/>
      <c r="I208" s="1892"/>
      <c r="J208" s="1892"/>
      <c r="K208" s="1891" t="s">
        <v>8</v>
      </c>
      <c r="L208" s="1891"/>
      <c r="M208" s="1891"/>
      <c r="N208" s="1891"/>
      <c r="O208" s="1891"/>
      <c r="P208" s="1891"/>
      <c r="Q208" s="1891"/>
      <c r="R208" s="990"/>
      <c r="S208" s="305"/>
      <c r="T208" s="313"/>
      <c r="U208" s="39"/>
      <c r="V208" s="39"/>
      <c r="W208" s="39"/>
      <c r="X208" s="1875" t="s">
        <v>918</v>
      </c>
      <c r="Y208" s="1876" t="s">
        <v>919</v>
      </c>
      <c r="Z208" s="1877" t="s">
        <v>631</v>
      </c>
      <c r="AA208" s="1873" t="s">
        <v>920</v>
      </c>
      <c r="AB208" s="1868" t="s">
        <v>760</v>
      </c>
      <c r="AC208" s="1865" t="s">
        <v>913</v>
      </c>
      <c r="AD208" s="1865" t="s">
        <v>915</v>
      </c>
      <c r="AE208" s="1875" t="s">
        <v>914</v>
      </c>
      <c r="AF208" s="1924" t="s">
        <v>916</v>
      </c>
      <c r="AG208" s="1876" t="s">
        <v>927</v>
      </c>
      <c r="AH208" s="1876" t="s">
        <v>928</v>
      </c>
    </row>
    <row r="209" spans="1:34" s="621" customFormat="1" ht="21.75" customHeight="1">
      <c r="A209" s="1893"/>
      <c r="B209" s="1896"/>
      <c r="C209" s="1893"/>
      <c r="D209" s="1894"/>
      <c r="E209" s="1881" t="s">
        <v>1</v>
      </c>
      <c r="F209" s="1881"/>
      <c r="G209" s="1881"/>
      <c r="H209" s="1881" t="s">
        <v>462</v>
      </c>
      <c r="I209" s="1881"/>
      <c r="J209" s="1881"/>
      <c r="K209" s="1887" t="s">
        <v>1</v>
      </c>
      <c r="L209" s="1887"/>
      <c r="M209" s="1887"/>
      <c r="N209" s="652" t="s">
        <v>463</v>
      </c>
      <c r="O209" s="652"/>
      <c r="P209" s="652"/>
      <c r="Q209" s="1879" t="s">
        <v>762</v>
      </c>
      <c r="R209" s="1879" t="s">
        <v>409</v>
      </c>
      <c r="S209" s="1356" t="s">
        <v>464</v>
      </c>
      <c r="T209" s="1880" t="s">
        <v>465</v>
      </c>
      <c r="U209" s="1356" t="s">
        <v>697</v>
      </c>
      <c r="V209" s="1356" t="s">
        <v>896</v>
      </c>
      <c r="W209" s="1356" t="s">
        <v>698</v>
      </c>
      <c r="X209" s="1875"/>
      <c r="Y209" s="1876"/>
      <c r="Z209" s="1877"/>
      <c r="AA209" s="1874"/>
      <c r="AB209" s="1868"/>
      <c r="AC209" s="1866"/>
      <c r="AD209" s="1866"/>
      <c r="AE209" s="1875"/>
      <c r="AF209" s="1924"/>
      <c r="AG209" s="1876"/>
      <c r="AH209" s="1876"/>
    </row>
    <row r="210" spans="1:34" s="621" customFormat="1" ht="36.75" customHeight="1">
      <c r="A210" s="1893"/>
      <c r="B210" s="1896"/>
      <c r="C210" s="1893"/>
      <c r="D210" s="1894"/>
      <c r="E210" s="631" t="s">
        <v>694</v>
      </c>
      <c r="F210" s="631" t="s">
        <v>440</v>
      </c>
      <c r="G210" s="631" t="s">
        <v>695</v>
      </c>
      <c r="H210" s="631" t="s">
        <v>717</v>
      </c>
      <c r="I210" s="631" t="s">
        <v>440</v>
      </c>
      <c r="J210" s="631" t="s">
        <v>695</v>
      </c>
      <c r="K210" s="632" t="s">
        <v>694</v>
      </c>
      <c r="L210" s="632" t="s">
        <v>440</v>
      </c>
      <c r="M210" s="632" t="s">
        <v>695</v>
      </c>
      <c r="N210" s="632" t="s">
        <v>694</v>
      </c>
      <c r="O210" s="632" t="s">
        <v>440</v>
      </c>
      <c r="P210" s="632" t="s">
        <v>718</v>
      </c>
      <c r="Q210" s="1879"/>
      <c r="R210" s="1879"/>
      <c r="S210" s="1356"/>
      <c r="T210" s="1880"/>
      <c r="U210" s="1356"/>
      <c r="V210" s="1356"/>
      <c r="W210" s="1356"/>
      <c r="X210" s="1875"/>
      <c r="Y210" s="1876"/>
      <c r="Z210" s="1877"/>
      <c r="AA210" s="1874"/>
      <c r="AB210" s="1868"/>
      <c r="AC210" s="1866"/>
      <c r="AD210" s="1866"/>
      <c r="AE210" s="1875"/>
      <c r="AF210" s="1924"/>
      <c r="AG210" s="1876"/>
      <c r="AH210" s="1876"/>
    </row>
    <row r="211" spans="1:34" s="621" customFormat="1" ht="14.25">
      <c r="A211" s="611">
        <v>1</v>
      </c>
      <c r="B211" s="611">
        <v>2</v>
      </c>
      <c r="C211" s="611">
        <v>3</v>
      </c>
      <c r="D211" s="611">
        <v>4</v>
      </c>
      <c r="E211" s="611">
        <v>5</v>
      </c>
      <c r="F211" s="611">
        <v>6</v>
      </c>
      <c r="G211" s="611">
        <v>7</v>
      </c>
      <c r="H211" s="611">
        <v>8</v>
      </c>
      <c r="I211" s="611">
        <v>9</v>
      </c>
      <c r="J211" s="611">
        <v>10</v>
      </c>
      <c r="K211" s="611">
        <v>11</v>
      </c>
      <c r="L211" s="611">
        <v>12</v>
      </c>
      <c r="M211" s="611">
        <v>13</v>
      </c>
      <c r="N211" s="611">
        <v>14</v>
      </c>
      <c r="O211" s="611">
        <v>15</v>
      </c>
      <c r="P211" s="918">
        <v>16</v>
      </c>
      <c r="Q211" s="611">
        <v>17</v>
      </c>
      <c r="R211" s="611"/>
      <c r="S211" s="611">
        <v>18</v>
      </c>
      <c r="T211" s="619">
        <v>19</v>
      </c>
      <c r="U211" s="613">
        <v>20</v>
      </c>
      <c r="V211" s="613">
        <v>21</v>
      </c>
      <c r="W211" s="613">
        <v>22</v>
      </c>
      <c r="X211" s="614">
        <v>23</v>
      </c>
      <c r="Y211" s="615">
        <v>24</v>
      </c>
      <c r="Z211" s="984">
        <v>25</v>
      </c>
      <c r="AA211" s="615">
        <v>26</v>
      </c>
      <c r="AB211" s="618">
        <v>27</v>
      </c>
      <c r="AC211" s="615">
        <v>28</v>
      </c>
      <c r="AD211" s="615">
        <v>29</v>
      </c>
      <c r="AE211" s="615">
        <v>30</v>
      </c>
      <c r="AF211" s="954">
        <v>31</v>
      </c>
      <c r="AG211" s="1004">
        <v>32</v>
      </c>
      <c r="AH211" s="1004">
        <v>33</v>
      </c>
    </row>
    <row r="212" spans="1:34" s="621" customFormat="1" ht="14.25">
      <c r="A212" s="944">
        <v>1</v>
      </c>
      <c r="B212" s="311">
        <v>1323</v>
      </c>
      <c r="C212" s="944">
        <v>18</v>
      </c>
      <c r="D212" s="318" t="s">
        <v>295</v>
      </c>
      <c r="E212" s="306">
        <v>1000</v>
      </c>
      <c r="F212" s="307">
        <v>0</v>
      </c>
      <c r="G212" s="308"/>
      <c r="H212" s="840">
        <v>58</v>
      </c>
      <c r="I212" s="663">
        <v>0</v>
      </c>
      <c r="J212" s="663"/>
      <c r="K212" s="306">
        <v>1000</v>
      </c>
      <c r="L212" s="307"/>
      <c r="M212" s="308"/>
      <c r="N212" s="646">
        <v>58</v>
      </c>
      <c r="O212" s="646"/>
      <c r="P212" s="648"/>
      <c r="Q212" s="305">
        <v>12</v>
      </c>
      <c r="R212" s="305">
        <f aca="true" t="shared" si="43" ref="R212:R266">SUM(K212:Q212)</f>
        <v>1070</v>
      </c>
      <c r="S212" s="307">
        <f aca="true" t="shared" si="44" ref="S212:S266">E212+F212-K212-L212</f>
        <v>0</v>
      </c>
      <c r="T212" s="671">
        <f aca="true" t="shared" si="45" ref="T212:T266">H212+I212-N212-O212</f>
        <v>0</v>
      </c>
      <c r="U212" s="313">
        <v>24000</v>
      </c>
      <c r="V212" s="313">
        <v>17000</v>
      </c>
      <c r="W212" s="313">
        <f aca="true" t="shared" si="46" ref="W212:W266">U212-V212</f>
        <v>7000</v>
      </c>
      <c r="X212" s="578">
        <f aca="true" t="shared" si="47" ref="X212:X266">V212+K212+L212+M212</f>
        <v>18000</v>
      </c>
      <c r="Y212" s="39">
        <f aca="true" t="shared" si="48" ref="Y212:Y266">U212-X212</f>
        <v>6000</v>
      </c>
      <c r="Z212" s="979">
        <f aca="true" t="shared" si="49" ref="Z212:Z248">IF(Y212=0,"cwi‡kva",IF(Y212&gt;0,""))</f>
      </c>
      <c r="AA212" s="39">
        <f aca="true" t="shared" si="50" ref="AA212:AA266">Y212-S212</f>
        <v>6000</v>
      </c>
      <c r="AB212" s="927">
        <v>1323</v>
      </c>
      <c r="AC212" s="809">
        <v>2200</v>
      </c>
      <c r="AD212" s="809">
        <v>207</v>
      </c>
      <c r="AE212" s="809">
        <v>2267</v>
      </c>
      <c r="AF212" s="955">
        <v>220</v>
      </c>
      <c r="AG212" s="809">
        <f t="shared" si="37"/>
        <v>2325</v>
      </c>
      <c r="AH212" s="809">
        <f t="shared" si="38"/>
        <v>232</v>
      </c>
    </row>
    <row r="213" spans="1:34" s="621" customFormat="1" ht="14.25">
      <c r="A213" s="1006">
        <v>2</v>
      </c>
      <c r="B213" s="311">
        <v>1324</v>
      </c>
      <c r="C213" s="944">
        <v>18</v>
      </c>
      <c r="D213" s="305" t="s">
        <v>524</v>
      </c>
      <c r="E213" s="306">
        <v>1000</v>
      </c>
      <c r="F213" s="307">
        <v>0</v>
      </c>
      <c r="G213" s="308"/>
      <c r="H213" s="840">
        <v>58</v>
      </c>
      <c r="I213" s="663">
        <v>0</v>
      </c>
      <c r="J213" s="663"/>
      <c r="K213" s="306">
        <v>1000</v>
      </c>
      <c r="L213" s="307"/>
      <c r="M213" s="308"/>
      <c r="N213" s="646">
        <v>58</v>
      </c>
      <c r="O213" s="646"/>
      <c r="P213" s="648"/>
      <c r="Q213" s="305">
        <v>12</v>
      </c>
      <c r="R213" s="305">
        <f t="shared" si="43"/>
        <v>1070</v>
      </c>
      <c r="S213" s="307">
        <f t="shared" si="44"/>
        <v>0</v>
      </c>
      <c r="T213" s="671">
        <f t="shared" si="45"/>
        <v>0</v>
      </c>
      <c r="U213" s="313">
        <v>24000</v>
      </c>
      <c r="V213" s="313">
        <v>17000</v>
      </c>
      <c r="W213" s="313">
        <f t="shared" si="46"/>
        <v>7000</v>
      </c>
      <c r="X213" s="578">
        <f t="shared" si="47"/>
        <v>18000</v>
      </c>
      <c r="Y213" s="39">
        <f t="shared" si="48"/>
        <v>6000</v>
      </c>
      <c r="Z213" s="979">
        <f t="shared" si="49"/>
      </c>
      <c r="AA213" s="39">
        <f t="shared" si="50"/>
        <v>6000</v>
      </c>
      <c r="AB213" s="927">
        <v>1324</v>
      </c>
      <c r="AC213" s="809">
        <v>2200</v>
      </c>
      <c r="AD213" s="809">
        <v>115</v>
      </c>
      <c r="AE213" s="809">
        <v>2267</v>
      </c>
      <c r="AF213" s="955">
        <v>128</v>
      </c>
      <c r="AG213" s="809">
        <f t="shared" si="37"/>
        <v>2325</v>
      </c>
      <c r="AH213" s="809">
        <f t="shared" si="38"/>
        <v>140</v>
      </c>
    </row>
    <row r="214" spans="1:34" s="621" customFormat="1" ht="14.25">
      <c r="A214" s="1006">
        <v>3</v>
      </c>
      <c r="B214" s="311">
        <v>1325</v>
      </c>
      <c r="C214" s="944">
        <v>18</v>
      </c>
      <c r="D214" s="305" t="s">
        <v>525</v>
      </c>
      <c r="E214" s="306">
        <v>1000</v>
      </c>
      <c r="F214" s="307">
        <v>0</v>
      </c>
      <c r="G214" s="308"/>
      <c r="H214" s="840">
        <v>58</v>
      </c>
      <c r="I214" s="663"/>
      <c r="J214" s="663"/>
      <c r="K214" s="306">
        <v>1000</v>
      </c>
      <c r="L214" s="307"/>
      <c r="M214" s="308"/>
      <c r="N214" s="646">
        <v>58</v>
      </c>
      <c r="O214" s="646"/>
      <c r="P214" s="648"/>
      <c r="Q214" s="305">
        <v>42</v>
      </c>
      <c r="R214" s="305">
        <f t="shared" si="43"/>
        <v>1100</v>
      </c>
      <c r="S214" s="307">
        <f t="shared" si="44"/>
        <v>0</v>
      </c>
      <c r="T214" s="671">
        <f t="shared" si="45"/>
        <v>0</v>
      </c>
      <c r="U214" s="313">
        <v>24000</v>
      </c>
      <c r="V214" s="313">
        <v>17000</v>
      </c>
      <c r="W214" s="313">
        <f t="shared" si="46"/>
        <v>7000</v>
      </c>
      <c r="X214" s="578">
        <f t="shared" si="47"/>
        <v>18000</v>
      </c>
      <c r="Y214" s="39">
        <f t="shared" si="48"/>
        <v>6000</v>
      </c>
      <c r="Z214" s="979">
        <f t="shared" si="49"/>
      </c>
      <c r="AA214" s="39">
        <f t="shared" si="50"/>
        <v>6000</v>
      </c>
      <c r="AB214" s="927">
        <v>1325</v>
      </c>
      <c r="AC214" s="809">
        <v>2200</v>
      </c>
      <c r="AD214" s="809">
        <v>112</v>
      </c>
      <c r="AE214" s="809">
        <v>2267</v>
      </c>
      <c r="AF214" s="955">
        <v>115</v>
      </c>
      <c r="AG214" s="809">
        <f t="shared" si="37"/>
        <v>2325</v>
      </c>
      <c r="AH214" s="809">
        <f t="shared" si="38"/>
        <v>157</v>
      </c>
    </row>
    <row r="215" spans="1:34" s="621" customFormat="1" ht="14.25">
      <c r="A215" s="1006">
        <v>4</v>
      </c>
      <c r="B215" s="311">
        <v>1326</v>
      </c>
      <c r="C215" s="944">
        <v>18</v>
      </c>
      <c r="D215" s="305" t="s">
        <v>526</v>
      </c>
      <c r="E215" s="306">
        <v>1000</v>
      </c>
      <c r="F215" s="307">
        <v>0</v>
      </c>
      <c r="G215" s="308"/>
      <c r="H215" s="840">
        <v>58</v>
      </c>
      <c r="I215" s="663">
        <v>0</v>
      </c>
      <c r="J215" s="663"/>
      <c r="K215" s="306">
        <v>1000</v>
      </c>
      <c r="L215" s="307"/>
      <c r="M215" s="308"/>
      <c r="N215" s="646">
        <v>58</v>
      </c>
      <c r="O215" s="646"/>
      <c r="P215" s="648"/>
      <c r="Q215" s="305">
        <v>2</v>
      </c>
      <c r="R215" s="305">
        <f t="shared" si="43"/>
        <v>1060</v>
      </c>
      <c r="S215" s="307">
        <f t="shared" si="44"/>
        <v>0</v>
      </c>
      <c r="T215" s="671">
        <f t="shared" si="45"/>
        <v>0</v>
      </c>
      <c r="U215" s="313">
        <v>24000</v>
      </c>
      <c r="V215" s="313">
        <v>17000</v>
      </c>
      <c r="W215" s="313">
        <f t="shared" si="46"/>
        <v>7000</v>
      </c>
      <c r="X215" s="578">
        <f t="shared" si="47"/>
        <v>18000</v>
      </c>
      <c r="Y215" s="39">
        <f t="shared" si="48"/>
        <v>6000</v>
      </c>
      <c r="Z215" s="979">
        <f t="shared" si="49"/>
      </c>
      <c r="AA215" s="39">
        <f t="shared" si="50"/>
        <v>6000</v>
      </c>
      <c r="AB215" s="927">
        <v>1326</v>
      </c>
      <c r="AC215" s="809">
        <v>2200</v>
      </c>
      <c r="AD215" s="809">
        <v>48</v>
      </c>
      <c r="AE215" s="809">
        <v>2267</v>
      </c>
      <c r="AF215" s="955">
        <v>51</v>
      </c>
      <c r="AG215" s="809">
        <f t="shared" si="37"/>
        <v>2325</v>
      </c>
      <c r="AH215" s="809">
        <f t="shared" si="38"/>
        <v>53</v>
      </c>
    </row>
    <row r="216" spans="1:34" s="621" customFormat="1" ht="14.25">
      <c r="A216" s="1006">
        <v>5</v>
      </c>
      <c r="B216" s="311">
        <v>1327</v>
      </c>
      <c r="C216" s="944">
        <v>18</v>
      </c>
      <c r="D216" s="305" t="s">
        <v>527</v>
      </c>
      <c r="E216" s="306">
        <v>1000</v>
      </c>
      <c r="F216" s="307">
        <v>0</v>
      </c>
      <c r="G216" s="308"/>
      <c r="H216" s="840">
        <v>58</v>
      </c>
      <c r="I216" s="663">
        <v>0</v>
      </c>
      <c r="J216" s="663"/>
      <c r="K216" s="306">
        <v>1000</v>
      </c>
      <c r="L216" s="307"/>
      <c r="M216" s="308"/>
      <c r="N216" s="646">
        <v>58</v>
      </c>
      <c r="O216" s="646"/>
      <c r="P216" s="648"/>
      <c r="Q216" s="305">
        <v>2</v>
      </c>
      <c r="R216" s="305">
        <f t="shared" si="43"/>
        <v>1060</v>
      </c>
      <c r="S216" s="307">
        <f t="shared" si="44"/>
        <v>0</v>
      </c>
      <c r="T216" s="671">
        <f t="shared" si="45"/>
        <v>0</v>
      </c>
      <c r="U216" s="313">
        <v>24000</v>
      </c>
      <c r="V216" s="313">
        <v>17000</v>
      </c>
      <c r="W216" s="313">
        <f t="shared" si="46"/>
        <v>7000</v>
      </c>
      <c r="X216" s="578">
        <f t="shared" si="47"/>
        <v>18000</v>
      </c>
      <c r="Y216" s="39">
        <f t="shared" si="48"/>
        <v>6000</v>
      </c>
      <c r="Z216" s="979">
        <f t="shared" si="49"/>
      </c>
      <c r="AA216" s="39">
        <f t="shared" si="50"/>
        <v>6000</v>
      </c>
      <c r="AB216" s="927">
        <v>1327</v>
      </c>
      <c r="AC216" s="809">
        <v>2200</v>
      </c>
      <c r="AD216" s="809">
        <v>241</v>
      </c>
      <c r="AE216" s="809">
        <v>2267</v>
      </c>
      <c r="AF216" s="955">
        <v>244</v>
      </c>
      <c r="AG216" s="809">
        <f t="shared" si="37"/>
        <v>2325</v>
      </c>
      <c r="AH216" s="809">
        <f t="shared" si="38"/>
        <v>246</v>
      </c>
    </row>
    <row r="217" spans="1:34" s="621" customFormat="1" ht="14.25">
      <c r="A217" s="1006">
        <v>6</v>
      </c>
      <c r="B217" s="311">
        <v>1330</v>
      </c>
      <c r="C217" s="944">
        <v>18</v>
      </c>
      <c r="D217" s="305" t="s">
        <v>528</v>
      </c>
      <c r="E217" s="306">
        <v>1000</v>
      </c>
      <c r="F217" s="307">
        <v>0</v>
      </c>
      <c r="G217" s="308"/>
      <c r="H217" s="840">
        <v>58</v>
      </c>
      <c r="I217" s="663">
        <v>0</v>
      </c>
      <c r="J217" s="663"/>
      <c r="K217" s="306">
        <v>1000</v>
      </c>
      <c r="L217" s="307"/>
      <c r="M217" s="308"/>
      <c r="N217" s="646">
        <v>58</v>
      </c>
      <c r="O217" s="646"/>
      <c r="P217" s="648"/>
      <c r="Q217" s="305">
        <v>42</v>
      </c>
      <c r="R217" s="305">
        <f t="shared" si="43"/>
        <v>1100</v>
      </c>
      <c r="S217" s="307">
        <f t="shared" si="44"/>
        <v>0</v>
      </c>
      <c r="T217" s="671">
        <f t="shared" si="45"/>
        <v>0</v>
      </c>
      <c r="U217" s="313">
        <v>24000</v>
      </c>
      <c r="V217" s="313">
        <v>17000</v>
      </c>
      <c r="W217" s="313">
        <f t="shared" si="46"/>
        <v>7000</v>
      </c>
      <c r="X217" s="578">
        <f t="shared" si="47"/>
        <v>18000</v>
      </c>
      <c r="Y217" s="39">
        <f t="shared" si="48"/>
        <v>6000</v>
      </c>
      <c r="Z217" s="979">
        <f t="shared" si="49"/>
      </c>
      <c r="AA217" s="39">
        <f t="shared" si="50"/>
        <v>6000</v>
      </c>
      <c r="AB217" s="927">
        <v>1330</v>
      </c>
      <c r="AC217" s="809">
        <v>2200</v>
      </c>
      <c r="AD217" s="809">
        <v>180</v>
      </c>
      <c r="AE217" s="809">
        <v>2267</v>
      </c>
      <c r="AF217" s="955">
        <v>213</v>
      </c>
      <c r="AG217" s="809">
        <f t="shared" si="37"/>
        <v>2325</v>
      </c>
      <c r="AH217" s="809">
        <f t="shared" si="38"/>
        <v>255</v>
      </c>
    </row>
    <row r="218" spans="1:35" s="679" customFormat="1" ht="14.25">
      <c r="A218" s="1006">
        <v>7</v>
      </c>
      <c r="B218" s="311">
        <v>1333</v>
      </c>
      <c r="C218" s="944">
        <v>18</v>
      </c>
      <c r="D218" s="305" t="s">
        <v>529</v>
      </c>
      <c r="E218" s="306">
        <v>1000</v>
      </c>
      <c r="F218" s="307">
        <v>0</v>
      </c>
      <c r="G218" s="308"/>
      <c r="H218" s="840">
        <v>58</v>
      </c>
      <c r="I218" s="663">
        <v>0</v>
      </c>
      <c r="J218" s="663"/>
      <c r="K218" s="306">
        <v>1000</v>
      </c>
      <c r="L218" s="307"/>
      <c r="M218" s="308"/>
      <c r="N218" s="646">
        <v>58</v>
      </c>
      <c r="O218" s="646"/>
      <c r="P218" s="646"/>
      <c r="Q218" s="305">
        <v>7</v>
      </c>
      <c r="R218" s="305">
        <f t="shared" si="43"/>
        <v>1065</v>
      </c>
      <c r="S218" s="307">
        <f t="shared" si="44"/>
        <v>0</v>
      </c>
      <c r="T218" s="671">
        <f t="shared" si="45"/>
        <v>0</v>
      </c>
      <c r="U218" s="313">
        <v>24000</v>
      </c>
      <c r="V218" s="313">
        <v>17000</v>
      </c>
      <c r="W218" s="313">
        <f t="shared" si="46"/>
        <v>7000</v>
      </c>
      <c r="X218" s="678">
        <f t="shared" si="47"/>
        <v>18000</v>
      </c>
      <c r="Y218" s="478">
        <f t="shared" si="48"/>
        <v>6000</v>
      </c>
      <c r="Z218" s="943">
        <f t="shared" si="49"/>
      </c>
      <c r="AA218" s="478">
        <f t="shared" si="50"/>
        <v>6000</v>
      </c>
      <c r="AB218" s="927">
        <v>1333</v>
      </c>
      <c r="AC218" s="809">
        <v>2200</v>
      </c>
      <c r="AD218" s="923">
        <v>116</v>
      </c>
      <c r="AE218" s="923">
        <v>2267</v>
      </c>
      <c r="AF218" s="955">
        <v>124</v>
      </c>
      <c r="AG218" s="809">
        <f t="shared" si="37"/>
        <v>2325</v>
      </c>
      <c r="AH218" s="809">
        <f t="shared" si="38"/>
        <v>131</v>
      </c>
      <c r="AI218" s="621"/>
    </row>
    <row r="219" spans="1:35" s="679" customFormat="1" ht="14.25">
      <c r="A219" s="1006">
        <v>8</v>
      </c>
      <c r="B219" s="311">
        <v>1334</v>
      </c>
      <c r="C219" s="944">
        <v>18</v>
      </c>
      <c r="D219" s="305" t="s">
        <v>293</v>
      </c>
      <c r="E219" s="306">
        <v>1000</v>
      </c>
      <c r="F219" s="307">
        <v>0</v>
      </c>
      <c r="G219" s="308"/>
      <c r="H219" s="840">
        <v>58</v>
      </c>
      <c r="I219" s="663">
        <v>0</v>
      </c>
      <c r="J219" s="663"/>
      <c r="K219" s="306">
        <v>1000</v>
      </c>
      <c r="L219" s="307"/>
      <c r="M219" s="308"/>
      <c r="N219" s="646">
        <v>58</v>
      </c>
      <c r="O219" s="646"/>
      <c r="P219" s="646"/>
      <c r="Q219" s="305">
        <v>42</v>
      </c>
      <c r="R219" s="305">
        <f t="shared" si="43"/>
        <v>1100</v>
      </c>
      <c r="S219" s="307">
        <f t="shared" si="44"/>
        <v>0</v>
      </c>
      <c r="T219" s="671">
        <f t="shared" si="45"/>
        <v>0</v>
      </c>
      <c r="U219" s="313">
        <v>24000</v>
      </c>
      <c r="V219" s="313">
        <v>17000</v>
      </c>
      <c r="W219" s="313">
        <f t="shared" si="46"/>
        <v>7000</v>
      </c>
      <c r="X219" s="678">
        <f t="shared" si="47"/>
        <v>18000</v>
      </c>
      <c r="Y219" s="478">
        <f t="shared" si="48"/>
        <v>6000</v>
      </c>
      <c r="Z219" s="943">
        <f t="shared" si="49"/>
      </c>
      <c r="AA219" s="478">
        <f t="shared" si="50"/>
        <v>6000</v>
      </c>
      <c r="AB219" s="927">
        <v>1334</v>
      </c>
      <c r="AC219" s="809">
        <v>2200</v>
      </c>
      <c r="AD219" s="923">
        <v>211</v>
      </c>
      <c r="AE219" s="923">
        <v>2267</v>
      </c>
      <c r="AF219" s="955">
        <v>244</v>
      </c>
      <c r="AG219" s="809">
        <f t="shared" si="37"/>
        <v>2325</v>
      </c>
      <c r="AH219" s="809">
        <f t="shared" si="38"/>
        <v>286</v>
      </c>
      <c r="AI219" s="621"/>
    </row>
    <row r="220" spans="1:35" s="679" customFormat="1" ht="14.25">
      <c r="A220" s="1006">
        <v>9</v>
      </c>
      <c r="B220" s="311">
        <v>1335</v>
      </c>
      <c r="C220" s="944">
        <v>18</v>
      </c>
      <c r="D220" s="305" t="s">
        <v>291</v>
      </c>
      <c r="E220" s="306">
        <v>1000</v>
      </c>
      <c r="F220" s="307">
        <v>0</v>
      </c>
      <c r="G220" s="308"/>
      <c r="H220" s="840">
        <v>58</v>
      </c>
      <c r="I220" s="663">
        <v>0</v>
      </c>
      <c r="J220" s="663"/>
      <c r="K220" s="306">
        <v>1000</v>
      </c>
      <c r="L220" s="307"/>
      <c r="M220" s="308"/>
      <c r="N220" s="646">
        <v>58</v>
      </c>
      <c r="O220" s="646"/>
      <c r="P220" s="646"/>
      <c r="Q220" s="305">
        <v>42</v>
      </c>
      <c r="R220" s="305">
        <f t="shared" si="43"/>
        <v>1100</v>
      </c>
      <c r="S220" s="307">
        <f t="shared" si="44"/>
        <v>0</v>
      </c>
      <c r="T220" s="671">
        <f t="shared" si="45"/>
        <v>0</v>
      </c>
      <c r="U220" s="313">
        <v>24000</v>
      </c>
      <c r="V220" s="313">
        <v>17000</v>
      </c>
      <c r="W220" s="313">
        <f t="shared" si="46"/>
        <v>7000</v>
      </c>
      <c r="X220" s="678">
        <f t="shared" si="47"/>
        <v>18000</v>
      </c>
      <c r="Y220" s="478">
        <f t="shared" si="48"/>
        <v>6000</v>
      </c>
      <c r="Z220" s="943">
        <f t="shared" si="49"/>
      </c>
      <c r="AA220" s="478">
        <f t="shared" si="50"/>
        <v>6000</v>
      </c>
      <c r="AB220" s="927">
        <v>1335</v>
      </c>
      <c r="AC220" s="809">
        <v>2200</v>
      </c>
      <c r="AD220" s="923">
        <v>500</v>
      </c>
      <c r="AE220" s="923">
        <v>2267</v>
      </c>
      <c r="AF220" s="955">
        <v>533</v>
      </c>
      <c r="AG220" s="809">
        <f t="shared" si="37"/>
        <v>2325</v>
      </c>
      <c r="AH220" s="809">
        <f t="shared" si="38"/>
        <v>575</v>
      </c>
      <c r="AI220" s="621"/>
    </row>
    <row r="221" spans="1:34" s="621" customFormat="1" ht="14.25">
      <c r="A221" s="1006">
        <v>10</v>
      </c>
      <c r="B221" s="311">
        <v>1356</v>
      </c>
      <c r="C221" s="944">
        <v>14</v>
      </c>
      <c r="D221" s="305" t="s">
        <v>530</v>
      </c>
      <c r="E221" s="306">
        <v>1000</v>
      </c>
      <c r="F221" s="307">
        <v>3000</v>
      </c>
      <c r="G221" s="308"/>
      <c r="H221" s="840">
        <v>117</v>
      </c>
      <c r="I221" s="663">
        <v>429</v>
      </c>
      <c r="J221" s="663"/>
      <c r="K221" s="306">
        <v>1000</v>
      </c>
      <c r="L221" s="307"/>
      <c r="M221" s="308"/>
      <c r="N221" s="646">
        <v>117</v>
      </c>
      <c r="O221" s="646"/>
      <c r="P221" s="648"/>
      <c r="Q221" s="305">
        <v>3</v>
      </c>
      <c r="R221" s="305">
        <f t="shared" si="43"/>
        <v>1120</v>
      </c>
      <c r="S221" s="307">
        <f t="shared" si="44"/>
        <v>3000</v>
      </c>
      <c r="T221" s="671">
        <f t="shared" si="45"/>
        <v>429</v>
      </c>
      <c r="U221" s="313">
        <v>24000</v>
      </c>
      <c r="V221" s="313">
        <v>10000</v>
      </c>
      <c r="W221" s="313">
        <f t="shared" si="46"/>
        <v>14000</v>
      </c>
      <c r="X221" s="578">
        <f t="shared" si="47"/>
        <v>11000</v>
      </c>
      <c r="Y221" s="39">
        <f t="shared" si="48"/>
        <v>13000</v>
      </c>
      <c r="Z221" s="979">
        <f t="shared" si="49"/>
      </c>
      <c r="AA221" s="39">
        <f t="shared" si="50"/>
        <v>10000</v>
      </c>
      <c r="AB221" s="927">
        <v>1356</v>
      </c>
      <c r="AC221" s="809">
        <v>1583</v>
      </c>
      <c r="AD221" s="809">
        <v>57</v>
      </c>
      <c r="AE221" s="809">
        <v>1663</v>
      </c>
      <c r="AF221" s="955">
        <v>57</v>
      </c>
      <c r="AG221" s="809">
        <f t="shared" si="37"/>
        <v>1780</v>
      </c>
      <c r="AH221" s="809">
        <f t="shared" si="38"/>
        <v>60</v>
      </c>
    </row>
    <row r="222" spans="1:34" s="621" customFormat="1" ht="14.25">
      <c r="A222" s="1006">
        <v>11</v>
      </c>
      <c r="B222" s="311">
        <v>1357</v>
      </c>
      <c r="C222" s="944">
        <v>14</v>
      </c>
      <c r="D222" s="305" t="s">
        <v>531</v>
      </c>
      <c r="E222" s="306">
        <v>1000</v>
      </c>
      <c r="F222" s="307">
        <v>0</v>
      </c>
      <c r="G222" s="308"/>
      <c r="H222" s="840">
        <v>92</v>
      </c>
      <c r="I222" s="663">
        <v>0</v>
      </c>
      <c r="J222" s="663"/>
      <c r="K222" s="306">
        <v>1000</v>
      </c>
      <c r="L222" s="307"/>
      <c r="M222" s="308"/>
      <c r="N222" s="646">
        <v>92</v>
      </c>
      <c r="O222" s="646"/>
      <c r="P222" s="648"/>
      <c r="Q222" s="305">
        <v>8</v>
      </c>
      <c r="R222" s="305">
        <f t="shared" si="43"/>
        <v>1100</v>
      </c>
      <c r="S222" s="307">
        <f t="shared" si="44"/>
        <v>0</v>
      </c>
      <c r="T222" s="671">
        <f t="shared" si="45"/>
        <v>0</v>
      </c>
      <c r="U222" s="313">
        <v>24000</v>
      </c>
      <c r="V222" s="313">
        <v>13000</v>
      </c>
      <c r="W222" s="313">
        <f t="shared" si="46"/>
        <v>11000</v>
      </c>
      <c r="X222" s="578">
        <f t="shared" si="47"/>
        <v>14000</v>
      </c>
      <c r="Y222" s="39">
        <f t="shared" si="48"/>
        <v>10000</v>
      </c>
      <c r="Z222" s="979">
        <f t="shared" si="49"/>
      </c>
      <c r="AA222" s="39">
        <f t="shared" si="50"/>
        <v>10000</v>
      </c>
      <c r="AB222" s="927">
        <v>1357</v>
      </c>
      <c r="AC222" s="809">
        <v>1850</v>
      </c>
      <c r="AD222" s="809">
        <v>170</v>
      </c>
      <c r="AE222" s="809">
        <v>1950</v>
      </c>
      <c r="AF222" s="955">
        <v>190</v>
      </c>
      <c r="AG222" s="809">
        <f t="shared" si="37"/>
        <v>2042</v>
      </c>
      <c r="AH222" s="809">
        <f t="shared" si="38"/>
        <v>198</v>
      </c>
    </row>
    <row r="223" spans="1:34" s="621" customFormat="1" ht="14.25">
      <c r="A223" s="1006">
        <v>12</v>
      </c>
      <c r="B223" s="311">
        <v>1360</v>
      </c>
      <c r="C223" s="944">
        <v>14</v>
      </c>
      <c r="D223" s="318" t="s">
        <v>532</v>
      </c>
      <c r="E223" s="306">
        <v>1000</v>
      </c>
      <c r="F223" s="307">
        <v>0</v>
      </c>
      <c r="G223" s="308"/>
      <c r="H223" s="840">
        <v>92</v>
      </c>
      <c r="I223" s="663">
        <v>0</v>
      </c>
      <c r="J223" s="663"/>
      <c r="K223" s="306">
        <v>1000</v>
      </c>
      <c r="L223" s="307"/>
      <c r="M223" s="308"/>
      <c r="N223" s="646">
        <v>92</v>
      </c>
      <c r="O223" s="646"/>
      <c r="P223" s="648"/>
      <c r="Q223" s="305">
        <v>8</v>
      </c>
      <c r="R223" s="305">
        <f t="shared" si="43"/>
        <v>1100</v>
      </c>
      <c r="S223" s="307">
        <f t="shared" si="44"/>
        <v>0</v>
      </c>
      <c r="T223" s="671">
        <f t="shared" si="45"/>
        <v>0</v>
      </c>
      <c r="U223" s="313">
        <v>24000</v>
      </c>
      <c r="V223" s="313">
        <v>13000</v>
      </c>
      <c r="W223" s="313">
        <f t="shared" si="46"/>
        <v>11000</v>
      </c>
      <c r="X223" s="578">
        <f t="shared" si="47"/>
        <v>14000</v>
      </c>
      <c r="Y223" s="39">
        <f t="shared" si="48"/>
        <v>10000</v>
      </c>
      <c r="Z223" s="979">
        <f t="shared" si="49"/>
      </c>
      <c r="AA223" s="39">
        <f t="shared" si="50"/>
        <v>10000</v>
      </c>
      <c r="AB223" s="927">
        <v>1360</v>
      </c>
      <c r="AC223" s="809">
        <v>1850</v>
      </c>
      <c r="AD223" s="809">
        <v>127</v>
      </c>
      <c r="AE223" s="809">
        <v>1950</v>
      </c>
      <c r="AF223" s="955">
        <v>137</v>
      </c>
      <c r="AG223" s="809">
        <f t="shared" si="37"/>
        <v>2042</v>
      </c>
      <c r="AH223" s="809">
        <f t="shared" si="38"/>
        <v>145</v>
      </c>
    </row>
    <row r="224" spans="1:34" s="621" customFormat="1" ht="14.25">
      <c r="A224" s="1006">
        <v>13</v>
      </c>
      <c r="B224" s="311">
        <v>1362</v>
      </c>
      <c r="C224" s="944">
        <v>14</v>
      </c>
      <c r="D224" s="318" t="s">
        <v>533</v>
      </c>
      <c r="E224" s="306">
        <v>1000</v>
      </c>
      <c r="F224" s="307">
        <v>0</v>
      </c>
      <c r="G224" s="308"/>
      <c r="H224" s="840">
        <v>92</v>
      </c>
      <c r="I224" s="663">
        <v>0</v>
      </c>
      <c r="J224" s="663"/>
      <c r="K224" s="306">
        <v>1000</v>
      </c>
      <c r="L224" s="307"/>
      <c r="M224" s="308"/>
      <c r="N224" s="646">
        <v>92</v>
      </c>
      <c r="O224" s="646"/>
      <c r="P224" s="648"/>
      <c r="Q224" s="305">
        <v>8</v>
      </c>
      <c r="R224" s="305">
        <f t="shared" si="43"/>
        <v>1100</v>
      </c>
      <c r="S224" s="307">
        <f t="shared" si="44"/>
        <v>0</v>
      </c>
      <c r="T224" s="671">
        <f t="shared" si="45"/>
        <v>0</v>
      </c>
      <c r="U224" s="313">
        <v>24000</v>
      </c>
      <c r="V224" s="313">
        <v>13000</v>
      </c>
      <c r="W224" s="313">
        <f t="shared" si="46"/>
        <v>11000</v>
      </c>
      <c r="X224" s="578">
        <f t="shared" si="47"/>
        <v>14000</v>
      </c>
      <c r="Y224" s="39">
        <f t="shared" si="48"/>
        <v>10000</v>
      </c>
      <c r="Z224" s="979">
        <f t="shared" si="49"/>
      </c>
      <c r="AA224" s="39">
        <f t="shared" si="50"/>
        <v>10000</v>
      </c>
      <c r="AB224" s="927">
        <v>1362</v>
      </c>
      <c r="AC224" s="809">
        <v>1850</v>
      </c>
      <c r="AD224" s="809">
        <v>157</v>
      </c>
      <c r="AE224" s="809">
        <v>1950</v>
      </c>
      <c r="AF224" s="955">
        <v>157</v>
      </c>
      <c r="AG224" s="809">
        <f t="shared" si="37"/>
        <v>2042</v>
      </c>
      <c r="AH224" s="809">
        <f t="shared" si="38"/>
        <v>165</v>
      </c>
    </row>
    <row r="225" spans="1:34" s="621" customFormat="1" ht="14.25">
      <c r="A225" s="1006">
        <v>14</v>
      </c>
      <c r="B225" s="311">
        <v>1363</v>
      </c>
      <c r="C225" s="944">
        <v>14</v>
      </c>
      <c r="D225" s="318" t="s">
        <v>534</v>
      </c>
      <c r="E225" s="306">
        <v>1000</v>
      </c>
      <c r="F225" s="307">
        <v>0</v>
      </c>
      <c r="G225" s="308"/>
      <c r="H225" s="840">
        <v>92</v>
      </c>
      <c r="I225" s="663">
        <v>0</v>
      </c>
      <c r="J225" s="663"/>
      <c r="K225" s="306">
        <v>1000</v>
      </c>
      <c r="L225" s="307"/>
      <c r="M225" s="308"/>
      <c r="N225" s="646">
        <v>92</v>
      </c>
      <c r="O225" s="646"/>
      <c r="P225" s="648"/>
      <c r="Q225" s="305">
        <v>8</v>
      </c>
      <c r="R225" s="305">
        <f t="shared" si="43"/>
        <v>1100</v>
      </c>
      <c r="S225" s="307">
        <f t="shared" si="44"/>
        <v>0</v>
      </c>
      <c r="T225" s="671">
        <f t="shared" si="45"/>
        <v>0</v>
      </c>
      <c r="U225" s="313">
        <v>24000</v>
      </c>
      <c r="V225" s="313">
        <v>13000</v>
      </c>
      <c r="W225" s="313">
        <f t="shared" si="46"/>
        <v>11000</v>
      </c>
      <c r="X225" s="578">
        <f t="shared" si="47"/>
        <v>14000</v>
      </c>
      <c r="Y225" s="39">
        <f t="shared" si="48"/>
        <v>10000</v>
      </c>
      <c r="Z225" s="979">
        <f t="shared" si="49"/>
      </c>
      <c r="AA225" s="39">
        <f t="shared" si="50"/>
        <v>10000</v>
      </c>
      <c r="AB225" s="927">
        <v>1363</v>
      </c>
      <c r="AC225" s="809">
        <v>1850</v>
      </c>
      <c r="AD225" s="809">
        <v>128</v>
      </c>
      <c r="AE225" s="809">
        <v>1950</v>
      </c>
      <c r="AF225" s="955">
        <v>138</v>
      </c>
      <c r="AG225" s="809">
        <f t="shared" si="37"/>
        <v>2042</v>
      </c>
      <c r="AH225" s="809">
        <f t="shared" si="38"/>
        <v>146</v>
      </c>
    </row>
    <row r="226" spans="1:34" s="621" customFormat="1" ht="14.25">
      <c r="A226" s="1006">
        <v>15</v>
      </c>
      <c r="B226" s="311">
        <v>1365</v>
      </c>
      <c r="C226" s="944">
        <v>14</v>
      </c>
      <c r="D226" s="318" t="s">
        <v>535</v>
      </c>
      <c r="E226" s="306">
        <v>1000</v>
      </c>
      <c r="F226" s="307">
        <v>0</v>
      </c>
      <c r="G226" s="308"/>
      <c r="H226" s="840">
        <v>92</v>
      </c>
      <c r="I226" s="663">
        <v>0</v>
      </c>
      <c r="J226" s="663"/>
      <c r="K226" s="306">
        <v>1000</v>
      </c>
      <c r="L226" s="307"/>
      <c r="M226" s="308"/>
      <c r="N226" s="646">
        <v>92</v>
      </c>
      <c r="O226" s="646"/>
      <c r="P226" s="648"/>
      <c r="Q226" s="305">
        <v>0</v>
      </c>
      <c r="R226" s="305">
        <f t="shared" si="43"/>
        <v>1092</v>
      </c>
      <c r="S226" s="307">
        <f t="shared" si="44"/>
        <v>0</v>
      </c>
      <c r="T226" s="671">
        <f t="shared" si="45"/>
        <v>0</v>
      </c>
      <c r="U226" s="313">
        <v>24000</v>
      </c>
      <c r="V226" s="313">
        <v>13000</v>
      </c>
      <c r="W226" s="313">
        <f t="shared" si="46"/>
        <v>11000</v>
      </c>
      <c r="X226" s="578">
        <f t="shared" si="47"/>
        <v>14000</v>
      </c>
      <c r="Y226" s="39">
        <f t="shared" si="48"/>
        <v>10000</v>
      </c>
      <c r="Z226" s="979">
        <f t="shared" si="49"/>
      </c>
      <c r="AA226" s="39">
        <f t="shared" si="50"/>
        <v>10000</v>
      </c>
      <c r="AB226" s="927">
        <v>1365</v>
      </c>
      <c r="AC226" s="809">
        <v>1850</v>
      </c>
      <c r="AD226" s="809">
        <v>0</v>
      </c>
      <c r="AE226" s="809">
        <v>1950</v>
      </c>
      <c r="AF226" s="955">
        <v>0</v>
      </c>
      <c r="AG226" s="809">
        <f t="shared" si="37"/>
        <v>2042</v>
      </c>
      <c r="AH226" s="809">
        <f t="shared" si="38"/>
        <v>0</v>
      </c>
    </row>
    <row r="227" spans="1:34" s="621" customFormat="1" ht="14.25">
      <c r="A227" s="1006">
        <v>16</v>
      </c>
      <c r="B227" s="311">
        <v>1366</v>
      </c>
      <c r="C227" s="944">
        <v>14</v>
      </c>
      <c r="D227" s="305" t="s">
        <v>536</v>
      </c>
      <c r="E227" s="306">
        <v>1000</v>
      </c>
      <c r="F227" s="307">
        <v>0</v>
      </c>
      <c r="G227" s="308"/>
      <c r="H227" s="840">
        <v>92</v>
      </c>
      <c r="I227" s="663">
        <v>0</v>
      </c>
      <c r="J227" s="663"/>
      <c r="K227" s="306">
        <v>1000</v>
      </c>
      <c r="L227" s="307"/>
      <c r="M227" s="308"/>
      <c r="N227" s="646">
        <v>92</v>
      </c>
      <c r="O227" s="646"/>
      <c r="P227" s="648"/>
      <c r="Q227" s="305">
        <v>10</v>
      </c>
      <c r="R227" s="305">
        <f t="shared" si="43"/>
        <v>1102</v>
      </c>
      <c r="S227" s="307">
        <f t="shared" si="44"/>
        <v>0</v>
      </c>
      <c r="T227" s="671">
        <f t="shared" si="45"/>
        <v>0</v>
      </c>
      <c r="U227" s="313">
        <v>24000</v>
      </c>
      <c r="V227" s="313">
        <v>13000</v>
      </c>
      <c r="W227" s="313">
        <f t="shared" si="46"/>
        <v>11000</v>
      </c>
      <c r="X227" s="578">
        <f t="shared" si="47"/>
        <v>14000</v>
      </c>
      <c r="Y227" s="39">
        <f t="shared" si="48"/>
        <v>10000</v>
      </c>
      <c r="Z227" s="979">
        <f t="shared" si="49"/>
      </c>
      <c r="AA227" s="39">
        <f t="shared" si="50"/>
        <v>10000</v>
      </c>
      <c r="AB227" s="927">
        <v>1366</v>
      </c>
      <c r="AC227" s="809">
        <v>1850</v>
      </c>
      <c r="AD227" s="809">
        <v>114</v>
      </c>
      <c r="AE227" s="809">
        <v>1950</v>
      </c>
      <c r="AF227" s="955">
        <v>124</v>
      </c>
      <c r="AG227" s="809">
        <f t="shared" si="37"/>
        <v>2042</v>
      </c>
      <c r="AH227" s="809">
        <f t="shared" si="38"/>
        <v>134</v>
      </c>
    </row>
    <row r="228" spans="1:34" s="621" customFormat="1" ht="14.25">
      <c r="A228" s="1006">
        <v>17</v>
      </c>
      <c r="B228" s="311">
        <v>1367</v>
      </c>
      <c r="C228" s="944">
        <v>14</v>
      </c>
      <c r="D228" s="305" t="s">
        <v>537</v>
      </c>
      <c r="E228" s="306">
        <v>1000</v>
      </c>
      <c r="F228" s="307">
        <v>0</v>
      </c>
      <c r="G228" s="308"/>
      <c r="H228" s="840">
        <v>92</v>
      </c>
      <c r="I228" s="663">
        <v>0</v>
      </c>
      <c r="J228" s="663"/>
      <c r="K228" s="306">
        <v>1000</v>
      </c>
      <c r="L228" s="307"/>
      <c r="M228" s="308"/>
      <c r="N228" s="646">
        <v>92</v>
      </c>
      <c r="O228" s="646"/>
      <c r="P228" s="648"/>
      <c r="Q228" s="305">
        <v>10</v>
      </c>
      <c r="R228" s="305">
        <f t="shared" si="43"/>
        <v>1102</v>
      </c>
      <c r="S228" s="307">
        <f t="shared" si="44"/>
        <v>0</v>
      </c>
      <c r="T228" s="671">
        <f t="shared" si="45"/>
        <v>0</v>
      </c>
      <c r="U228" s="313">
        <v>24000</v>
      </c>
      <c r="V228" s="313">
        <v>13000</v>
      </c>
      <c r="W228" s="313">
        <f t="shared" si="46"/>
        <v>11000</v>
      </c>
      <c r="X228" s="578">
        <f t="shared" si="47"/>
        <v>14000</v>
      </c>
      <c r="Y228" s="39">
        <f t="shared" si="48"/>
        <v>10000</v>
      </c>
      <c r="Z228" s="979">
        <f t="shared" si="49"/>
      </c>
      <c r="AA228" s="39">
        <f t="shared" si="50"/>
        <v>10000</v>
      </c>
      <c r="AB228" s="927">
        <v>1367</v>
      </c>
      <c r="AC228" s="809">
        <v>1850</v>
      </c>
      <c r="AD228" s="809">
        <v>124</v>
      </c>
      <c r="AE228" s="809">
        <v>1950</v>
      </c>
      <c r="AF228" s="955">
        <v>134</v>
      </c>
      <c r="AG228" s="809">
        <f t="shared" si="37"/>
        <v>2042</v>
      </c>
      <c r="AH228" s="809">
        <f t="shared" si="38"/>
        <v>144</v>
      </c>
    </row>
    <row r="229" spans="1:34" s="621" customFormat="1" ht="14.25">
      <c r="A229" s="1006">
        <v>18</v>
      </c>
      <c r="B229" s="311">
        <v>1368</v>
      </c>
      <c r="C229" s="944">
        <v>14</v>
      </c>
      <c r="D229" s="305" t="s">
        <v>155</v>
      </c>
      <c r="E229" s="306">
        <v>1000</v>
      </c>
      <c r="F229" s="307">
        <v>0</v>
      </c>
      <c r="G229" s="308"/>
      <c r="H229" s="840">
        <v>92</v>
      </c>
      <c r="I229" s="663">
        <v>0</v>
      </c>
      <c r="J229" s="663"/>
      <c r="K229" s="306">
        <v>1000</v>
      </c>
      <c r="L229" s="307"/>
      <c r="M229" s="308"/>
      <c r="N229" s="646">
        <v>92</v>
      </c>
      <c r="O229" s="646"/>
      <c r="P229" s="648"/>
      <c r="Q229" s="305">
        <v>108</v>
      </c>
      <c r="R229" s="305">
        <f t="shared" si="43"/>
        <v>1200</v>
      </c>
      <c r="S229" s="307">
        <f t="shared" si="44"/>
        <v>0</v>
      </c>
      <c r="T229" s="671">
        <f t="shared" si="45"/>
        <v>0</v>
      </c>
      <c r="U229" s="313">
        <v>24000</v>
      </c>
      <c r="V229" s="313">
        <v>13000</v>
      </c>
      <c r="W229" s="313">
        <f t="shared" si="46"/>
        <v>11000</v>
      </c>
      <c r="X229" s="578">
        <f t="shared" si="47"/>
        <v>14000</v>
      </c>
      <c r="Y229" s="39">
        <f t="shared" si="48"/>
        <v>10000</v>
      </c>
      <c r="Z229" s="979">
        <f t="shared" si="49"/>
      </c>
      <c r="AA229" s="39">
        <f t="shared" si="50"/>
        <v>10000</v>
      </c>
      <c r="AB229" s="927">
        <v>1368</v>
      </c>
      <c r="AC229" s="809">
        <v>1850</v>
      </c>
      <c r="AD229" s="809">
        <v>560</v>
      </c>
      <c r="AE229" s="809">
        <v>1950</v>
      </c>
      <c r="AF229" s="955">
        <v>660</v>
      </c>
      <c r="AG229" s="809">
        <f t="shared" si="37"/>
        <v>2042</v>
      </c>
      <c r="AH229" s="809">
        <f t="shared" si="38"/>
        <v>768</v>
      </c>
    </row>
    <row r="230" spans="1:34" s="621" customFormat="1" ht="14.25">
      <c r="A230" s="1006">
        <v>19</v>
      </c>
      <c r="B230" s="311">
        <v>1370</v>
      </c>
      <c r="C230" s="944">
        <v>14</v>
      </c>
      <c r="D230" s="305" t="s">
        <v>538</v>
      </c>
      <c r="E230" s="306">
        <v>1000</v>
      </c>
      <c r="F230" s="307">
        <v>0</v>
      </c>
      <c r="G230" s="308"/>
      <c r="H230" s="840">
        <v>92</v>
      </c>
      <c r="I230" s="663">
        <v>0</v>
      </c>
      <c r="J230" s="663"/>
      <c r="K230" s="306">
        <v>1000</v>
      </c>
      <c r="L230" s="307"/>
      <c r="M230" s="308"/>
      <c r="N230" s="646">
        <v>92</v>
      </c>
      <c r="O230" s="646"/>
      <c r="P230" s="648"/>
      <c r="Q230" s="305">
        <v>8</v>
      </c>
      <c r="R230" s="305">
        <f t="shared" si="43"/>
        <v>1100</v>
      </c>
      <c r="S230" s="307">
        <f t="shared" si="44"/>
        <v>0</v>
      </c>
      <c r="T230" s="671">
        <f t="shared" si="45"/>
        <v>0</v>
      </c>
      <c r="U230" s="313">
        <v>24000</v>
      </c>
      <c r="V230" s="313">
        <v>13000</v>
      </c>
      <c r="W230" s="313">
        <f t="shared" si="46"/>
        <v>11000</v>
      </c>
      <c r="X230" s="578">
        <f t="shared" si="47"/>
        <v>14000</v>
      </c>
      <c r="Y230" s="39">
        <f t="shared" si="48"/>
        <v>10000</v>
      </c>
      <c r="Z230" s="979">
        <f t="shared" si="49"/>
      </c>
      <c r="AA230" s="39">
        <f t="shared" si="50"/>
        <v>10000</v>
      </c>
      <c r="AB230" s="927">
        <v>1370</v>
      </c>
      <c r="AC230" s="809">
        <v>1850</v>
      </c>
      <c r="AD230" s="809">
        <v>437</v>
      </c>
      <c r="AE230" s="809">
        <v>1950</v>
      </c>
      <c r="AF230" s="955">
        <v>447</v>
      </c>
      <c r="AG230" s="809">
        <f t="shared" si="37"/>
        <v>2042</v>
      </c>
      <c r="AH230" s="809">
        <f t="shared" si="38"/>
        <v>455</v>
      </c>
    </row>
    <row r="231" spans="1:34" s="621" customFormat="1" ht="14.25">
      <c r="A231" s="1006">
        <v>20</v>
      </c>
      <c r="B231" s="311">
        <v>1371</v>
      </c>
      <c r="C231" s="944">
        <v>14</v>
      </c>
      <c r="D231" s="318" t="s">
        <v>539</v>
      </c>
      <c r="E231" s="306">
        <v>1000</v>
      </c>
      <c r="F231" s="307">
        <v>0</v>
      </c>
      <c r="G231" s="308"/>
      <c r="H231" s="840">
        <v>92</v>
      </c>
      <c r="I231" s="663">
        <v>100</v>
      </c>
      <c r="J231" s="663"/>
      <c r="K231" s="306">
        <v>1000</v>
      </c>
      <c r="L231" s="307"/>
      <c r="M231" s="308"/>
      <c r="N231" s="646">
        <v>92</v>
      </c>
      <c r="O231" s="646">
        <v>100</v>
      </c>
      <c r="P231" s="648"/>
      <c r="Q231" s="305">
        <v>8</v>
      </c>
      <c r="R231" s="305">
        <f t="shared" si="43"/>
        <v>1200</v>
      </c>
      <c r="S231" s="307">
        <f t="shared" si="44"/>
        <v>0</v>
      </c>
      <c r="T231" s="671">
        <f t="shared" si="45"/>
        <v>0</v>
      </c>
      <c r="U231" s="313">
        <v>24000</v>
      </c>
      <c r="V231" s="313">
        <v>13000</v>
      </c>
      <c r="W231" s="313">
        <f t="shared" si="46"/>
        <v>11000</v>
      </c>
      <c r="X231" s="578">
        <f t="shared" si="47"/>
        <v>14000</v>
      </c>
      <c r="Y231" s="39">
        <f t="shared" si="48"/>
        <v>10000</v>
      </c>
      <c r="Z231" s="979">
        <f t="shared" si="49"/>
      </c>
      <c r="AA231" s="39">
        <f t="shared" si="50"/>
        <v>10000</v>
      </c>
      <c r="AB231" s="927">
        <v>1371</v>
      </c>
      <c r="AC231" s="809">
        <v>1850</v>
      </c>
      <c r="AD231" s="809">
        <v>540</v>
      </c>
      <c r="AE231" s="809">
        <v>1850</v>
      </c>
      <c r="AF231" s="955">
        <v>540</v>
      </c>
      <c r="AG231" s="809">
        <f t="shared" si="37"/>
        <v>2042</v>
      </c>
      <c r="AH231" s="809">
        <f t="shared" si="38"/>
        <v>548</v>
      </c>
    </row>
    <row r="232" spans="1:34" s="621" customFormat="1" ht="14.25">
      <c r="A232" s="1006">
        <v>21</v>
      </c>
      <c r="B232" s="311">
        <v>1372</v>
      </c>
      <c r="C232" s="944">
        <v>14</v>
      </c>
      <c r="D232" s="318" t="s">
        <v>540</v>
      </c>
      <c r="E232" s="306">
        <v>1000</v>
      </c>
      <c r="F232" s="307">
        <v>0</v>
      </c>
      <c r="G232" s="308"/>
      <c r="H232" s="840">
        <v>92</v>
      </c>
      <c r="I232" s="663">
        <v>0</v>
      </c>
      <c r="J232" s="663"/>
      <c r="K232" s="306">
        <v>1000</v>
      </c>
      <c r="L232" s="307"/>
      <c r="M232" s="308"/>
      <c r="N232" s="646">
        <v>92</v>
      </c>
      <c r="O232" s="646"/>
      <c r="P232" s="648"/>
      <c r="Q232" s="305">
        <v>8</v>
      </c>
      <c r="R232" s="305">
        <f t="shared" si="43"/>
        <v>1100</v>
      </c>
      <c r="S232" s="307">
        <f t="shared" si="44"/>
        <v>0</v>
      </c>
      <c r="T232" s="671">
        <f t="shared" si="45"/>
        <v>0</v>
      </c>
      <c r="U232" s="313">
        <v>24000</v>
      </c>
      <c r="V232" s="313">
        <v>13000</v>
      </c>
      <c r="W232" s="313">
        <f t="shared" si="46"/>
        <v>11000</v>
      </c>
      <c r="X232" s="578">
        <f t="shared" si="47"/>
        <v>14000</v>
      </c>
      <c r="Y232" s="39">
        <f t="shared" si="48"/>
        <v>10000</v>
      </c>
      <c r="Z232" s="979">
        <f t="shared" si="49"/>
      </c>
      <c r="AA232" s="39">
        <f t="shared" si="50"/>
        <v>10000</v>
      </c>
      <c r="AB232" s="927">
        <v>1372</v>
      </c>
      <c r="AC232" s="809">
        <v>1850</v>
      </c>
      <c r="AD232" s="809">
        <v>430</v>
      </c>
      <c r="AE232" s="809">
        <v>1950</v>
      </c>
      <c r="AF232" s="955">
        <v>480</v>
      </c>
      <c r="AG232" s="809">
        <f t="shared" si="37"/>
        <v>2042</v>
      </c>
      <c r="AH232" s="809">
        <f t="shared" si="38"/>
        <v>488</v>
      </c>
    </row>
    <row r="233" spans="1:34" s="621" customFormat="1" ht="14.25">
      <c r="A233" s="1006">
        <v>22</v>
      </c>
      <c r="B233" s="311">
        <v>1374</v>
      </c>
      <c r="C233" s="944">
        <v>14</v>
      </c>
      <c r="D233" s="305" t="s">
        <v>541</v>
      </c>
      <c r="E233" s="306">
        <v>1000</v>
      </c>
      <c r="F233" s="307">
        <v>0</v>
      </c>
      <c r="G233" s="308"/>
      <c r="H233" s="840">
        <v>92</v>
      </c>
      <c r="I233" s="663">
        <v>0</v>
      </c>
      <c r="J233" s="663"/>
      <c r="K233" s="306">
        <v>1000</v>
      </c>
      <c r="L233" s="307"/>
      <c r="M233" s="308"/>
      <c r="N233" s="646">
        <v>92</v>
      </c>
      <c r="O233" s="646"/>
      <c r="P233" s="648"/>
      <c r="Q233" s="305">
        <v>108</v>
      </c>
      <c r="R233" s="305">
        <f t="shared" si="43"/>
        <v>1200</v>
      </c>
      <c r="S233" s="307">
        <f t="shared" si="44"/>
        <v>0</v>
      </c>
      <c r="T233" s="671">
        <f t="shared" si="45"/>
        <v>0</v>
      </c>
      <c r="U233" s="313">
        <v>24000</v>
      </c>
      <c r="V233" s="313">
        <v>13000</v>
      </c>
      <c r="W233" s="313">
        <f t="shared" si="46"/>
        <v>11000</v>
      </c>
      <c r="X233" s="578">
        <f t="shared" si="47"/>
        <v>14000</v>
      </c>
      <c r="Y233" s="39">
        <f t="shared" si="48"/>
        <v>10000</v>
      </c>
      <c r="Z233" s="979">
        <f t="shared" si="49"/>
      </c>
      <c r="AA233" s="39">
        <f t="shared" si="50"/>
        <v>10000</v>
      </c>
      <c r="AB233" s="927">
        <v>1374</v>
      </c>
      <c r="AC233" s="809">
        <v>1850</v>
      </c>
      <c r="AD233" s="809">
        <v>560</v>
      </c>
      <c r="AE233" s="809">
        <v>1950</v>
      </c>
      <c r="AF233" s="955">
        <v>660</v>
      </c>
      <c r="AG233" s="809">
        <f t="shared" si="37"/>
        <v>2042</v>
      </c>
      <c r="AH233" s="809">
        <f t="shared" si="38"/>
        <v>768</v>
      </c>
    </row>
    <row r="234" spans="1:34" s="621" customFormat="1" ht="14.25">
      <c r="A234" s="1006">
        <v>23</v>
      </c>
      <c r="B234" s="311">
        <v>1375</v>
      </c>
      <c r="C234" s="944">
        <v>14</v>
      </c>
      <c r="D234" s="305" t="s">
        <v>500</v>
      </c>
      <c r="E234" s="306">
        <v>1000</v>
      </c>
      <c r="F234" s="307">
        <v>0</v>
      </c>
      <c r="G234" s="308"/>
      <c r="H234" s="840">
        <v>92</v>
      </c>
      <c r="I234" s="663">
        <v>0</v>
      </c>
      <c r="J234" s="663"/>
      <c r="K234" s="306">
        <v>1000</v>
      </c>
      <c r="L234" s="307"/>
      <c r="M234" s="308"/>
      <c r="N234" s="646">
        <v>92</v>
      </c>
      <c r="O234" s="646"/>
      <c r="P234" s="648"/>
      <c r="Q234" s="305">
        <v>8</v>
      </c>
      <c r="R234" s="305">
        <f t="shared" si="43"/>
        <v>1100</v>
      </c>
      <c r="S234" s="307">
        <f t="shared" si="44"/>
        <v>0</v>
      </c>
      <c r="T234" s="671">
        <f t="shared" si="45"/>
        <v>0</v>
      </c>
      <c r="U234" s="313">
        <v>24000</v>
      </c>
      <c r="V234" s="313">
        <v>13000</v>
      </c>
      <c r="W234" s="313">
        <f t="shared" si="46"/>
        <v>11000</v>
      </c>
      <c r="X234" s="578">
        <f t="shared" si="47"/>
        <v>14000</v>
      </c>
      <c r="Y234" s="39">
        <f t="shared" si="48"/>
        <v>10000</v>
      </c>
      <c r="Z234" s="979">
        <f t="shared" si="49"/>
      </c>
      <c r="AA234" s="39">
        <f t="shared" si="50"/>
        <v>10000</v>
      </c>
      <c r="AB234" s="927">
        <v>1375</v>
      </c>
      <c r="AC234" s="809">
        <v>1850</v>
      </c>
      <c r="AD234" s="809">
        <v>470</v>
      </c>
      <c r="AE234" s="809">
        <v>1950</v>
      </c>
      <c r="AF234" s="955">
        <v>470</v>
      </c>
      <c r="AG234" s="809">
        <f t="shared" si="37"/>
        <v>2042</v>
      </c>
      <c r="AH234" s="809">
        <f t="shared" si="38"/>
        <v>478</v>
      </c>
    </row>
    <row r="235" spans="1:34" s="621" customFormat="1" ht="14.25">
      <c r="A235" s="1006">
        <v>24</v>
      </c>
      <c r="B235" s="311">
        <v>1377</v>
      </c>
      <c r="C235" s="944">
        <v>14</v>
      </c>
      <c r="D235" s="305" t="s">
        <v>542</v>
      </c>
      <c r="E235" s="306">
        <v>1000</v>
      </c>
      <c r="F235" s="307">
        <v>0</v>
      </c>
      <c r="G235" s="308"/>
      <c r="H235" s="840">
        <v>92</v>
      </c>
      <c r="I235" s="663"/>
      <c r="J235" s="663"/>
      <c r="K235" s="306">
        <v>1000</v>
      </c>
      <c r="L235" s="307"/>
      <c r="M235" s="308"/>
      <c r="N235" s="646">
        <v>92</v>
      </c>
      <c r="O235" s="646"/>
      <c r="P235" s="648"/>
      <c r="Q235" s="305">
        <v>8</v>
      </c>
      <c r="R235" s="305">
        <f t="shared" si="43"/>
        <v>1100</v>
      </c>
      <c r="S235" s="307">
        <f t="shared" si="44"/>
        <v>0</v>
      </c>
      <c r="T235" s="671">
        <f t="shared" si="45"/>
        <v>0</v>
      </c>
      <c r="U235" s="313">
        <v>24000</v>
      </c>
      <c r="V235" s="313">
        <v>13000</v>
      </c>
      <c r="W235" s="313">
        <f t="shared" si="46"/>
        <v>11000</v>
      </c>
      <c r="X235" s="578">
        <f t="shared" si="47"/>
        <v>14000</v>
      </c>
      <c r="Y235" s="39">
        <f t="shared" si="48"/>
        <v>10000</v>
      </c>
      <c r="Z235" s="979">
        <f t="shared" si="49"/>
      </c>
      <c r="AA235" s="39">
        <f t="shared" si="50"/>
        <v>10000</v>
      </c>
      <c r="AB235" s="927">
        <v>1377</v>
      </c>
      <c r="AC235" s="809">
        <v>1850</v>
      </c>
      <c r="AD235" s="809">
        <v>162</v>
      </c>
      <c r="AE235" s="809">
        <v>1950</v>
      </c>
      <c r="AF235" s="955">
        <v>162</v>
      </c>
      <c r="AG235" s="809">
        <f t="shared" si="37"/>
        <v>2042</v>
      </c>
      <c r="AH235" s="809">
        <f t="shared" si="38"/>
        <v>170</v>
      </c>
    </row>
    <row r="236" spans="1:34" s="621" customFormat="1" ht="14.25">
      <c r="A236" s="1006">
        <v>25</v>
      </c>
      <c r="B236" s="627">
        <v>1379</v>
      </c>
      <c r="C236" s="944">
        <v>14</v>
      </c>
      <c r="D236" s="315" t="s">
        <v>543</v>
      </c>
      <c r="E236" s="306">
        <v>1000</v>
      </c>
      <c r="F236" s="307">
        <v>0</v>
      </c>
      <c r="G236" s="308"/>
      <c r="H236" s="840">
        <v>92</v>
      </c>
      <c r="I236" s="663">
        <v>0</v>
      </c>
      <c r="J236" s="663"/>
      <c r="K236" s="306">
        <v>1000</v>
      </c>
      <c r="L236" s="307"/>
      <c r="M236" s="308"/>
      <c r="N236" s="646">
        <v>92</v>
      </c>
      <c r="O236" s="646"/>
      <c r="P236" s="648"/>
      <c r="Q236" s="305">
        <v>8</v>
      </c>
      <c r="R236" s="305">
        <f t="shared" si="43"/>
        <v>1100</v>
      </c>
      <c r="S236" s="307">
        <f t="shared" si="44"/>
        <v>0</v>
      </c>
      <c r="T236" s="671">
        <f t="shared" si="45"/>
        <v>0</v>
      </c>
      <c r="U236" s="313">
        <v>24000</v>
      </c>
      <c r="V236" s="313">
        <v>13000</v>
      </c>
      <c r="W236" s="313">
        <f t="shared" si="46"/>
        <v>11000</v>
      </c>
      <c r="X236" s="578">
        <f t="shared" si="47"/>
        <v>14000</v>
      </c>
      <c r="Y236" s="39">
        <f t="shared" si="48"/>
        <v>10000</v>
      </c>
      <c r="Z236" s="979">
        <f t="shared" si="49"/>
      </c>
      <c r="AA236" s="39">
        <f t="shared" si="50"/>
        <v>10000</v>
      </c>
      <c r="AB236" s="928">
        <v>1379</v>
      </c>
      <c r="AC236" s="809">
        <v>1850</v>
      </c>
      <c r="AD236" s="809">
        <v>190</v>
      </c>
      <c r="AE236" s="809">
        <v>1950</v>
      </c>
      <c r="AF236" s="955">
        <v>190</v>
      </c>
      <c r="AG236" s="809">
        <f t="shared" si="37"/>
        <v>2042</v>
      </c>
      <c r="AH236" s="809">
        <f t="shared" si="38"/>
        <v>198</v>
      </c>
    </row>
    <row r="237" spans="1:34" s="621" customFormat="1" ht="14.25">
      <c r="A237" s="1006">
        <v>26</v>
      </c>
      <c r="B237" s="627">
        <v>1399</v>
      </c>
      <c r="C237" s="944">
        <v>9</v>
      </c>
      <c r="D237" s="315" t="s">
        <v>544</v>
      </c>
      <c r="E237" s="306">
        <v>1000</v>
      </c>
      <c r="F237" s="307">
        <v>0</v>
      </c>
      <c r="G237" s="308"/>
      <c r="H237" s="840">
        <v>133</v>
      </c>
      <c r="I237" s="663">
        <v>0</v>
      </c>
      <c r="J237" s="663"/>
      <c r="K237" s="306">
        <v>1000</v>
      </c>
      <c r="L237" s="307"/>
      <c r="M237" s="308"/>
      <c r="N237" s="646">
        <v>133</v>
      </c>
      <c r="O237" s="646"/>
      <c r="P237" s="648"/>
      <c r="Q237" s="305">
        <v>17</v>
      </c>
      <c r="R237" s="305">
        <f t="shared" si="43"/>
        <v>1150</v>
      </c>
      <c r="S237" s="307">
        <f t="shared" si="44"/>
        <v>0</v>
      </c>
      <c r="T237" s="671">
        <f t="shared" si="45"/>
        <v>0</v>
      </c>
      <c r="U237" s="313">
        <v>24000</v>
      </c>
      <c r="V237" s="313">
        <v>8000</v>
      </c>
      <c r="W237" s="313">
        <f t="shared" si="46"/>
        <v>16000</v>
      </c>
      <c r="X237" s="578">
        <f t="shared" si="47"/>
        <v>9000</v>
      </c>
      <c r="Y237" s="39">
        <f t="shared" si="48"/>
        <v>15000</v>
      </c>
      <c r="Z237" s="979">
        <f t="shared" si="49"/>
      </c>
      <c r="AA237" s="39">
        <f t="shared" si="50"/>
        <v>15000</v>
      </c>
      <c r="AB237" s="928">
        <v>1399</v>
      </c>
      <c r="AC237" s="809">
        <v>1225</v>
      </c>
      <c r="AD237" s="809">
        <v>105</v>
      </c>
      <c r="AE237" s="809">
        <v>1367</v>
      </c>
      <c r="AF237" s="955">
        <v>113</v>
      </c>
      <c r="AG237" s="809">
        <f t="shared" si="37"/>
        <v>1500</v>
      </c>
      <c r="AH237" s="809">
        <f t="shared" si="38"/>
        <v>130</v>
      </c>
    </row>
    <row r="238" spans="1:34" s="621" customFormat="1" ht="14.25">
      <c r="A238" s="1006">
        <v>27</v>
      </c>
      <c r="B238" s="627">
        <v>1400</v>
      </c>
      <c r="C238" s="944">
        <v>9</v>
      </c>
      <c r="D238" s="315" t="s">
        <v>26</v>
      </c>
      <c r="E238" s="306">
        <v>1000</v>
      </c>
      <c r="F238" s="307">
        <v>0</v>
      </c>
      <c r="G238" s="308"/>
      <c r="H238" s="840">
        <v>133</v>
      </c>
      <c r="I238" s="663">
        <v>0</v>
      </c>
      <c r="J238" s="663"/>
      <c r="K238" s="306">
        <v>600</v>
      </c>
      <c r="L238" s="307"/>
      <c r="M238" s="308"/>
      <c r="N238" s="646">
        <v>0</v>
      </c>
      <c r="O238" s="646"/>
      <c r="P238" s="648"/>
      <c r="Q238" s="305">
        <v>0</v>
      </c>
      <c r="R238" s="305">
        <f t="shared" si="43"/>
        <v>600</v>
      </c>
      <c r="S238" s="307">
        <f t="shared" si="44"/>
        <v>400</v>
      </c>
      <c r="T238" s="671">
        <f t="shared" si="45"/>
        <v>133</v>
      </c>
      <c r="U238" s="313">
        <v>24000</v>
      </c>
      <c r="V238" s="313">
        <v>8000</v>
      </c>
      <c r="W238" s="313">
        <f t="shared" si="46"/>
        <v>16000</v>
      </c>
      <c r="X238" s="578">
        <f t="shared" si="47"/>
        <v>8600</v>
      </c>
      <c r="Y238" s="39">
        <f t="shared" si="48"/>
        <v>15400</v>
      </c>
      <c r="Z238" s="979">
        <f t="shared" si="49"/>
      </c>
      <c r="AA238" s="39">
        <f t="shared" si="50"/>
        <v>15000</v>
      </c>
      <c r="AB238" s="928">
        <v>1400</v>
      </c>
      <c r="AC238" s="809">
        <v>1225</v>
      </c>
      <c r="AD238" s="809">
        <v>35</v>
      </c>
      <c r="AE238" s="809">
        <v>1367</v>
      </c>
      <c r="AF238" s="955">
        <v>43</v>
      </c>
      <c r="AG238" s="809">
        <f t="shared" si="37"/>
        <v>1367</v>
      </c>
      <c r="AH238" s="809">
        <f t="shared" si="38"/>
        <v>43</v>
      </c>
    </row>
    <row r="239" spans="1:34" s="621" customFormat="1" ht="14.25">
      <c r="A239" s="1006">
        <v>28</v>
      </c>
      <c r="B239" s="627">
        <v>1401</v>
      </c>
      <c r="C239" s="944">
        <v>9</v>
      </c>
      <c r="D239" s="848" t="s">
        <v>545</v>
      </c>
      <c r="E239" s="306">
        <v>1000</v>
      </c>
      <c r="F239" s="307">
        <v>0</v>
      </c>
      <c r="G239" s="308"/>
      <c r="H239" s="840">
        <v>133</v>
      </c>
      <c r="I239" s="663">
        <v>0</v>
      </c>
      <c r="J239" s="663"/>
      <c r="K239" s="306">
        <v>1000</v>
      </c>
      <c r="L239" s="307"/>
      <c r="M239" s="308"/>
      <c r="N239" s="646">
        <v>133</v>
      </c>
      <c r="O239" s="646"/>
      <c r="P239" s="648"/>
      <c r="Q239" s="305">
        <v>9</v>
      </c>
      <c r="R239" s="305">
        <f t="shared" si="43"/>
        <v>1142</v>
      </c>
      <c r="S239" s="307">
        <f t="shared" si="44"/>
        <v>0</v>
      </c>
      <c r="T239" s="671">
        <f t="shared" si="45"/>
        <v>0</v>
      </c>
      <c r="U239" s="313">
        <v>24000</v>
      </c>
      <c r="V239" s="313">
        <v>8000</v>
      </c>
      <c r="W239" s="313">
        <f t="shared" si="46"/>
        <v>16000</v>
      </c>
      <c r="X239" s="578">
        <f t="shared" si="47"/>
        <v>9000</v>
      </c>
      <c r="Y239" s="39">
        <f t="shared" si="48"/>
        <v>15000</v>
      </c>
      <c r="Z239" s="979">
        <f t="shared" si="49"/>
      </c>
      <c r="AA239" s="39">
        <f t="shared" si="50"/>
        <v>15000</v>
      </c>
      <c r="AB239" s="928">
        <v>1401</v>
      </c>
      <c r="AC239" s="809">
        <v>1225</v>
      </c>
      <c r="AD239" s="809">
        <v>77</v>
      </c>
      <c r="AE239" s="809">
        <v>1367</v>
      </c>
      <c r="AF239" s="955">
        <v>85</v>
      </c>
      <c r="AG239" s="809">
        <f t="shared" si="37"/>
        <v>1500</v>
      </c>
      <c r="AH239" s="809">
        <f t="shared" si="38"/>
        <v>94</v>
      </c>
    </row>
    <row r="240" spans="1:34" s="621" customFormat="1" ht="14.25">
      <c r="A240" s="1006">
        <v>29</v>
      </c>
      <c r="B240" s="627">
        <v>1413</v>
      </c>
      <c r="C240" s="944">
        <v>7</v>
      </c>
      <c r="D240" s="848" t="s">
        <v>546</v>
      </c>
      <c r="E240" s="306">
        <v>1000</v>
      </c>
      <c r="F240" s="307">
        <v>0</v>
      </c>
      <c r="G240" s="308"/>
      <c r="H240" s="840">
        <f aca="true" t="shared" si="51" ref="H240:H248">W240/120</f>
        <v>150</v>
      </c>
      <c r="I240" s="663">
        <v>0</v>
      </c>
      <c r="J240" s="663"/>
      <c r="K240" s="306">
        <v>1000</v>
      </c>
      <c r="L240" s="307"/>
      <c r="M240" s="308"/>
      <c r="N240" s="646">
        <v>150</v>
      </c>
      <c r="O240" s="646"/>
      <c r="P240" s="648"/>
      <c r="Q240" s="305">
        <v>20</v>
      </c>
      <c r="R240" s="305">
        <f t="shared" si="43"/>
        <v>1170</v>
      </c>
      <c r="S240" s="307">
        <f t="shared" si="44"/>
        <v>0</v>
      </c>
      <c r="T240" s="671">
        <f t="shared" si="45"/>
        <v>0</v>
      </c>
      <c r="U240" s="313">
        <v>24000</v>
      </c>
      <c r="V240" s="313">
        <v>6000</v>
      </c>
      <c r="W240" s="313">
        <f t="shared" si="46"/>
        <v>18000</v>
      </c>
      <c r="X240" s="578">
        <f t="shared" si="47"/>
        <v>7000</v>
      </c>
      <c r="Y240" s="39">
        <f t="shared" si="48"/>
        <v>17000</v>
      </c>
      <c r="Z240" s="979">
        <f t="shared" si="49"/>
      </c>
      <c r="AA240" s="39">
        <f t="shared" si="50"/>
        <v>17000</v>
      </c>
      <c r="AB240" s="928">
        <v>1413</v>
      </c>
      <c r="AC240" s="809">
        <v>917</v>
      </c>
      <c r="AD240" s="809">
        <v>62</v>
      </c>
      <c r="AE240" s="809">
        <v>1075</v>
      </c>
      <c r="AF240" s="955">
        <v>104</v>
      </c>
      <c r="AG240" s="809">
        <f t="shared" si="37"/>
        <v>1225</v>
      </c>
      <c r="AH240" s="809">
        <f t="shared" si="38"/>
        <v>124</v>
      </c>
    </row>
    <row r="241" spans="1:34" s="621" customFormat="1" ht="14.25">
      <c r="A241" s="1006">
        <v>30</v>
      </c>
      <c r="B241" s="627">
        <v>1414</v>
      </c>
      <c r="C241" s="944">
        <v>7</v>
      </c>
      <c r="D241" s="848" t="s">
        <v>547</v>
      </c>
      <c r="E241" s="306">
        <v>1000</v>
      </c>
      <c r="F241" s="307">
        <v>0</v>
      </c>
      <c r="G241" s="308"/>
      <c r="H241" s="840">
        <f t="shared" si="51"/>
        <v>150</v>
      </c>
      <c r="I241" s="663">
        <v>0</v>
      </c>
      <c r="J241" s="663"/>
      <c r="K241" s="306">
        <v>1000</v>
      </c>
      <c r="L241" s="307"/>
      <c r="M241" s="308"/>
      <c r="N241" s="646">
        <v>150</v>
      </c>
      <c r="O241" s="646"/>
      <c r="P241" s="648"/>
      <c r="Q241" s="305">
        <v>150</v>
      </c>
      <c r="R241" s="305">
        <f t="shared" si="43"/>
        <v>1300</v>
      </c>
      <c r="S241" s="307">
        <f t="shared" si="44"/>
        <v>0</v>
      </c>
      <c r="T241" s="671">
        <f t="shared" si="45"/>
        <v>0</v>
      </c>
      <c r="U241" s="313">
        <v>24000</v>
      </c>
      <c r="V241" s="313">
        <v>6000</v>
      </c>
      <c r="W241" s="313">
        <f t="shared" si="46"/>
        <v>18000</v>
      </c>
      <c r="X241" s="578">
        <f t="shared" si="47"/>
        <v>7000</v>
      </c>
      <c r="Y241" s="39">
        <f t="shared" si="48"/>
        <v>17000</v>
      </c>
      <c r="Z241" s="979">
        <f t="shared" si="49"/>
      </c>
      <c r="AA241" s="39">
        <f t="shared" si="50"/>
        <v>17000</v>
      </c>
      <c r="AB241" s="928">
        <v>1414</v>
      </c>
      <c r="AC241" s="809">
        <v>917</v>
      </c>
      <c r="AD241" s="809">
        <v>583</v>
      </c>
      <c r="AE241" s="809">
        <v>1075</v>
      </c>
      <c r="AF241" s="955">
        <v>725</v>
      </c>
      <c r="AG241" s="809">
        <f t="shared" si="37"/>
        <v>1225</v>
      </c>
      <c r="AH241" s="809">
        <f t="shared" si="38"/>
        <v>875</v>
      </c>
    </row>
    <row r="242" spans="1:34" s="621" customFormat="1" ht="14.25">
      <c r="A242" s="1006">
        <v>31</v>
      </c>
      <c r="B242" s="627">
        <v>1415</v>
      </c>
      <c r="C242" s="944">
        <v>7</v>
      </c>
      <c r="D242" s="848" t="s">
        <v>548</v>
      </c>
      <c r="E242" s="306">
        <v>1000</v>
      </c>
      <c r="F242" s="307">
        <v>0</v>
      </c>
      <c r="G242" s="308"/>
      <c r="H242" s="840">
        <f t="shared" si="51"/>
        <v>150</v>
      </c>
      <c r="I242" s="663">
        <v>0</v>
      </c>
      <c r="J242" s="663"/>
      <c r="K242" s="306">
        <v>1000</v>
      </c>
      <c r="L242" s="307"/>
      <c r="M242" s="308"/>
      <c r="N242" s="646">
        <v>150</v>
      </c>
      <c r="O242" s="646"/>
      <c r="P242" s="648"/>
      <c r="Q242" s="305">
        <v>20</v>
      </c>
      <c r="R242" s="305">
        <f t="shared" si="43"/>
        <v>1170</v>
      </c>
      <c r="S242" s="307">
        <f t="shared" si="44"/>
        <v>0</v>
      </c>
      <c r="T242" s="671">
        <f t="shared" si="45"/>
        <v>0</v>
      </c>
      <c r="U242" s="313">
        <v>24000</v>
      </c>
      <c r="V242" s="313">
        <v>6000</v>
      </c>
      <c r="W242" s="313">
        <f t="shared" si="46"/>
        <v>18000</v>
      </c>
      <c r="X242" s="578">
        <f t="shared" si="47"/>
        <v>7000</v>
      </c>
      <c r="Y242" s="39">
        <f t="shared" si="48"/>
        <v>17000</v>
      </c>
      <c r="Z242" s="979">
        <f t="shared" si="49"/>
      </c>
      <c r="AA242" s="39">
        <f t="shared" si="50"/>
        <v>17000</v>
      </c>
      <c r="AB242" s="928">
        <v>1415</v>
      </c>
      <c r="AC242" s="809">
        <v>917</v>
      </c>
      <c r="AD242" s="809">
        <v>55</v>
      </c>
      <c r="AE242" s="809">
        <v>1075</v>
      </c>
      <c r="AF242" s="955">
        <v>97</v>
      </c>
      <c r="AG242" s="809">
        <f t="shared" si="37"/>
        <v>1225</v>
      </c>
      <c r="AH242" s="809">
        <f t="shared" si="38"/>
        <v>117</v>
      </c>
    </row>
    <row r="243" spans="1:34" s="621" customFormat="1" ht="14.25">
      <c r="A243" s="1006">
        <v>32</v>
      </c>
      <c r="B243" s="627">
        <v>1416</v>
      </c>
      <c r="C243" s="944">
        <v>7</v>
      </c>
      <c r="D243" s="848" t="s">
        <v>549</v>
      </c>
      <c r="E243" s="306">
        <v>1000</v>
      </c>
      <c r="F243" s="307">
        <v>0</v>
      </c>
      <c r="G243" s="308"/>
      <c r="H243" s="840">
        <f t="shared" si="51"/>
        <v>150</v>
      </c>
      <c r="I243" s="663">
        <v>0</v>
      </c>
      <c r="J243" s="663"/>
      <c r="K243" s="306">
        <v>1000</v>
      </c>
      <c r="L243" s="307"/>
      <c r="M243" s="308"/>
      <c r="N243" s="646">
        <v>150</v>
      </c>
      <c r="O243" s="646"/>
      <c r="P243" s="648"/>
      <c r="Q243" s="305">
        <v>30</v>
      </c>
      <c r="R243" s="305">
        <f t="shared" si="43"/>
        <v>1180</v>
      </c>
      <c r="S243" s="307">
        <f t="shared" si="44"/>
        <v>0</v>
      </c>
      <c r="T243" s="671">
        <f t="shared" si="45"/>
        <v>0</v>
      </c>
      <c r="U243" s="313">
        <v>24000</v>
      </c>
      <c r="V243" s="313">
        <v>6000</v>
      </c>
      <c r="W243" s="313">
        <f t="shared" si="46"/>
        <v>18000</v>
      </c>
      <c r="X243" s="578">
        <f t="shared" si="47"/>
        <v>7000</v>
      </c>
      <c r="Y243" s="39">
        <f t="shared" si="48"/>
        <v>17000</v>
      </c>
      <c r="Z243" s="979">
        <f t="shared" si="49"/>
      </c>
      <c r="AA243" s="39">
        <f t="shared" si="50"/>
        <v>17000</v>
      </c>
      <c r="AB243" s="928">
        <v>1416</v>
      </c>
      <c r="AC243" s="809">
        <v>917</v>
      </c>
      <c r="AD243" s="809">
        <v>53</v>
      </c>
      <c r="AE243" s="809">
        <v>1075</v>
      </c>
      <c r="AF243" s="955">
        <v>60</v>
      </c>
      <c r="AG243" s="809">
        <f t="shared" si="37"/>
        <v>1225</v>
      </c>
      <c r="AH243" s="809">
        <f t="shared" si="38"/>
        <v>90</v>
      </c>
    </row>
    <row r="244" spans="1:34" s="621" customFormat="1" ht="14.25">
      <c r="A244" s="1006">
        <v>33</v>
      </c>
      <c r="B244" s="627">
        <v>1418</v>
      </c>
      <c r="C244" s="944">
        <v>7</v>
      </c>
      <c r="D244" s="315" t="s">
        <v>550</v>
      </c>
      <c r="E244" s="306">
        <v>1000</v>
      </c>
      <c r="F244" s="307">
        <v>0</v>
      </c>
      <c r="G244" s="308"/>
      <c r="H244" s="840">
        <f t="shared" si="51"/>
        <v>150</v>
      </c>
      <c r="I244" s="663">
        <v>0</v>
      </c>
      <c r="J244" s="663"/>
      <c r="K244" s="306">
        <v>1000</v>
      </c>
      <c r="L244" s="307"/>
      <c r="M244" s="308"/>
      <c r="N244" s="646">
        <v>150</v>
      </c>
      <c r="O244" s="646"/>
      <c r="P244" s="648"/>
      <c r="Q244" s="305">
        <v>0</v>
      </c>
      <c r="R244" s="305">
        <f t="shared" si="43"/>
        <v>1150</v>
      </c>
      <c r="S244" s="307">
        <f t="shared" si="44"/>
        <v>0</v>
      </c>
      <c r="T244" s="671">
        <f t="shared" si="45"/>
        <v>0</v>
      </c>
      <c r="U244" s="313">
        <v>24000</v>
      </c>
      <c r="V244" s="313">
        <v>6000</v>
      </c>
      <c r="W244" s="313">
        <f t="shared" si="46"/>
        <v>18000</v>
      </c>
      <c r="X244" s="578">
        <f t="shared" si="47"/>
        <v>7000</v>
      </c>
      <c r="Y244" s="39">
        <f t="shared" si="48"/>
        <v>17000</v>
      </c>
      <c r="Z244" s="979">
        <f t="shared" si="49"/>
      </c>
      <c r="AA244" s="39">
        <f t="shared" si="50"/>
        <v>17000</v>
      </c>
      <c r="AB244" s="928">
        <v>1418</v>
      </c>
      <c r="AC244" s="809">
        <v>917</v>
      </c>
      <c r="AD244" s="809">
        <v>98</v>
      </c>
      <c r="AE244" s="809">
        <v>1075</v>
      </c>
      <c r="AF244" s="955">
        <v>140</v>
      </c>
      <c r="AG244" s="809">
        <f t="shared" si="37"/>
        <v>1225</v>
      </c>
      <c r="AH244" s="809">
        <f t="shared" si="38"/>
        <v>140</v>
      </c>
    </row>
    <row r="245" spans="1:34" s="621" customFormat="1" ht="14.25">
      <c r="A245" s="1006">
        <v>34</v>
      </c>
      <c r="B245" s="627">
        <v>1419</v>
      </c>
      <c r="C245" s="944">
        <v>7</v>
      </c>
      <c r="D245" s="315" t="s">
        <v>551</v>
      </c>
      <c r="E245" s="306">
        <v>1000</v>
      </c>
      <c r="F245" s="307">
        <v>0</v>
      </c>
      <c r="G245" s="308"/>
      <c r="H245" s="840">
        <f t="shared" si="51"/>
        <v>150</v>
      </c>
      <c r="I245" s="663">
        <v>0</v>
      </c>
      <c r="J245" s="663"/>
      <c r="K245" s="306">
        <v>1000</v>
      </c>
      <c r="L245" s="307"/>
      <c r="M245" s="308"/>
      <c r="N245" s="646">
        <v>150</v>
      </c>
      <c r="O245" s="646"/>
      <c r="P245" s="648"/>
      <c r="Q245" s="305">
        <v>10</v>
      </c>
      <c r="R245" s="305">
        <f t="shared" si="43"/>
        <v>1160</v>
      </c>
      <c r="S245" s="307">
        <f t="shared" si="44"/>
        <v>0</v>
      </c>
      <c r="T245" s="671">
        <f t="shared" si="45"/>
        <v>0</v>
      </c>
      <c r="U245" s="313">
        <v>24000</v>
      </c>
      <c r="V245" s="313">
        <v>6000</v>
      </c>
      <c r="W245" s="313">
        <f t="shared" si="46"/>
        <v>18000</v>
      </c>
      <c r="X245" s="578">
        <f t="shared" si="47"/>
        <v>7000</v>
      </c>
      <c r="Y245" s="39">
        <f t="shared" si="48"/>
        <v>17000</v>
      </c>
      <c r="Z245" s="979">
        <f t="shared" si="49"/>
      </c>
      <c r="AA245" s="39">
        <f t="shared" si="50"/>
        <v>17000</v>
      </c>
      <c r="AB245" s="928">
        <v>1419</v>
      </c>
      <c r="AC245" s="809">
        <v>917</v>
      </c>
      <c r="AD245" s="809">
        <v>71</v>
      </c>
      <c r="AE245" s="809">
        <v>1075</v>
      </c>
      <c r="AF245" s="955">
        <v>113</v>
      </c>
      <c r="AG245" s="809">
        <f t="shared" si="37"/>
        <v>1225</v>
      </c>
      <c r="AH245" s="809">
        <f t="shared" si="38"/>
        <v>123</v>
      </c>
    </row>
    <row r="246" spans="1:34" s="621" customFormat="1" ht="14.25">
      <c r="A246" s="1006">
        <v>35</v>
      </c>
      <c r="B246" s="627">
        <v>1420</v>
      </c>
      <c r="C246" s="944">
        <v>7</v>
      </c>
      <c r="D246" s="315" t="s">
        <v>552</v>
      </c>
      <c r="E246" s="306">
        <v>1000</v>
      </c>
      <c r="F246" s="307">
        <v>0</v>
      </c>
      <c r="G246" s="308"/>
      <c r="H246" s="840">
        <f t="shared" si="51"/>
        <v>150</v>
      </c>
      <c r="I246" s="663">
        <v>0</v>
      </c>
      <c r="J246" s="663"/>
      <c r="K246" s="306">
        <v>1000</v>
      </c>
      <c r="L246" s="307"/>
      <c r="M246" s="308"/>
      <c r="N246" s="646">
        <v>150</v>
      </c>
      <c r="O246" s="646"/>
      <c r="P246" s="648"/>
      <c r="Q246" s="305">
        <v>0</v>
      </c>
      <c r="R246" s="305">
        <f t="shared" si="43"/>
        <v>1150</v>
      </c>
      <c r="S246" s="307">
        <f t="shared" si="44"/>
        <v>0</v>
      </c>
      <c r="T246" s="671">
        <f t="shared" si="45"/>
        <v>0</v>
      </c>
      <c r="U246" s="313">
        <v>24000</v>
      </c>
      <c r="V246" s="313">
        <v>6000</v>
      </c>
      <c r="W246" s="313">
        <f t="shared" si="46"/>
        <v>18000</v>
      </c>
      <c r="X246" s="578">
        <f t="shared" si="47"/>
        <v>7000</v>
      </c>
      <c r="Y246" s="39">
        <f t="shared" si="48"/>
        <v>17000</v>
      </c>
      <c r="Z246" s="979">
        <f t="shared" si="49"/>
      </c>
      <c r="AA246" s="39">
        <f t="shared" si="50"/>
        <v>17000</v>
      </c>
      <c r="AB246" s="928">
        <v>1420</v>
      </c>
      <c r="AC246" s="809">
        <v>917</v>
      </c>
      <c r="AD246" s="809">
        <v>98</v>
      </c>
      <c r="AE246" s="809">
        <v>1075</v>
      </c>
      <c r="AF246" s="955">
        <v>140</v>
      </c>
      <c r="AG246" s="809">
        <f t="shared" si="37"/>
        <v>1225</v>
      </c>
      <c r="AH246" s="809">
        <f t="shared" si="38"/>
        <v>140</v>
      </c>
    </row>
    <row r="247" spans="1:34" s="621" customFormat="1" ht="14.25">
      <c r="A247" s="1006">
        <v>36</v>
      </c>
      <c r="B247" s="627">
        <v>1421</v>
      </c>
      <c r="C247" s="944">
        <v>7</v>
      </c>
      <c r="D247" s="315" t="s">
        <v>553</v>
      </c>
      <c r="E247" s="306">
        <v>1000</v>
      </c>
      <c r="F247" s="307">
        <v>0</v>
      </c>
      <c r="G247" s="308"/>
      <c r="H247" s="840">
        <f t="shared" si="51"/>
        <v>150</v>
      </c>
      <c r="I247" s="663">
        <v>0</v>
      </c>
      <c r="J247" s="663"/>
      <c r="K247" s="306">
        <v>1000</v>
      </c>
      <c r="L247" s="307"/>
      <c r="M247" s="308"/>
      <c r="N247" s="646">
        <v>150</v>
      </c>
      <c r="O247" s="646"/>
      <c r="P247" s="648"/>
      <c r="Q247" s="305">
        <v>10</v>
      </c>
      <c r="R247" s="305">
        <f t="shared" si="43"/>
        <v>1160</v>
      </c>
      <c r="S247" s="307">
        <f t="shared" si="44"/>
        <v>0</v>
      </c>
      <c r="T247" s="671">
        <f t="shared" si="45"/>
        <v>0</v>
      </c>
      <c r="U247" s="313">
        <v>24000</v>
      </c>
      <c r="V247" s="313">
        <v>6000</v>
      </c>
      <c r="W247" s="313">
        <f t="shared" si="46"/>
        <v>18000</v>
      </c>
      <c r="X247" s="578">
        <f t="shared" si="47"/>
        <v>7000</v>
      </c>
      <c r="Y247" s="39">
        <f t="shared" si="48"/>
        <v>17000</v>
      </c>
      <c r="Z247" s="979">
        <f t="shared" si="49"/>
      </c>
      <c r="AA247" s="39">
        <f t="shared" si="50"/>
        <v>17000</v>
      </c>
      <c r="AB247" s="928">
        <v>1421</v>
      </c>
      <c r="AC247" s="809">
        <v>917</v>
      </c>
      <c r="AD247" s="809">
        <v>50</v>
      </c>
      <c r="AE247" s="809">
        <v>1075</v>
      </c>
      <c r="AF247" s="955">
        <v>60</v>
      </c>
      <c r="AG247" s="809">
        <f t="shared" si="37"/>
        <v>1225</v>
      </c>
      <c r="AH247" s="809">
        <f t="shared" si="38"/>
        <v>70</v>
      </c>
    </row>
    <row r="248" spans="1:34" s="621" customFormat="1" ht="14.25">
      <c r="A248" s="1006">
        <v>37</v>
      </c>
      <c r="B248" s="627">
        <v>1422</v>
      </c>
      <c r="C248" s="944">
        <v>7</v>
      </c>
      <c r="D248" s="315" t="s">
        <v>554</v>
      </c>
      <c r="E248" s="306">
        <v>1000</v>
      </c>
      <c r="F248" s="307">
        <v>0</v>
      </c>
      <c r="G248" s="308"/>
      <c r="H248" s="840">
        <f t="shared" si="51"/>
        <v>150</v>
      </c>
      <c r="I248" s="663">
        <v>0</v>
      </c>
      <c r="J248" s="663"/>
      <c r="K248" s="306">
        <v>1000</v>
      </c>
      <c r="L248" s="307"/>
      <c r="M248" s="308"/>
      <c r="N248" s="646">
        <v>150</v>
      </c>
      <c r="O248" s="646"/>
      <c r="P248" s="648"/>
      <c r="Q248" s="305">
        <v>10</v>
      </c>
      <c r="R248" s="305">
        <f t="shared" si="43"/>
        <v>1160</v>
      </c>
      <c r="S248" s="307">
        <f t="shared" si="44"/>
        <v>0</v>
      </c>
      <c r="T248" s="671">
        <f t="shared" si="45"/>
        <v>0</v>
      </c>
      <c r="U248" s="313">
        <v>24000</v>
      </c>
      <c r="V248" s="313">
        <v>6000</v>
      </c>
      <c r="W248" s="313">
        <f t="shared" si="46"/>
        <v>18000</v>
      </c>
      <c r="X248" s="578">
        <f t="shared" si="47"/>
        <v>7000</v>
      </c>
      <c r="Y248" s="39">
        <f t="shared" si="48"/>
        <v>17000</v>
      </c>
      <c r="Z248" s="979">
        <f t="shared" si="49"/>
      </c>
      <c r="AA248" s="39">
        <f t="shared" si="50"/>
        <v>17000</v>
      </c>
      <c r="AB248" s="928">
        <v>1422</v>
      </c>
      <c r="AC248" s="809">
        <v>917</v>
      </c>
      <c r="AD248" s="809">
        <v>93</v>
      </c>
      <c r="AE248" s="809">
        <v>1075</v>
      </c>
      <c r="AF248" s="955">
        <v>95</v>
      </c>
      <c r="AG248" s="809">
        <f t="shared" si="37"/>
        <v>1225</v>
      </c>
      <c r="AH248" s="809">
        <f t="shared" si="38"/>
        <v>105</v>
      </c>
    </row>
    <row r="249" spans="1:34" s="621" customFormat="1" ht="14.25">
      <c r="A249" s="1006">
        <v>38</v>
      </c>
      <c r="B249" s="627">
        <v>1442</v>
      </c>
      <c r="C249" s="944">
        <v>2</v>
      </c>
      <c r="D249" s="315" t="s">
        <v>738</v>
      </c>
      <c r="E249" s="306">
        <f>U249/24</f>
        <v>1250</v>
      </c>
      <c r="F249" s="307"/>
      <c r="G249" s="355"/>
      <c r="H249" s="840">
        <v>240</v>
      </c>
      <c r="I249" s="307"/>
      <c r="J249" s="355"/>
      <c r="K249" s="306">
        <v>1250</v>
      </c>
      <c r="L249" s="307"/>
      <c r="M249" s="355"/>
      <c r="N249" s="306">
        <v>240</v>
      </c>
      <c r="O249" s="307"/>
      <c r="P249" s="356"/>
      <c r="Q249" s="305">
        <v>10</v>
      </c>
      <c r="R249" s="305">
        <f t="shared" si="43"/>
        <v>1500</v>
      </c>
      <c r="S249" s="307">
        <f t="shared" si="44"/>
        <v>0</v>
      </c>
      <c r="T249" s="671">
        <f t="shared" si="45"/>
        <v>0</v>
      </c>
      <c r="U249" s="319">
        <v>30000</v>
      </c>
      <c r="V249" s="39">
        <v>1250</v>
      </c>
      <c r="W249" s="313">
        <f t="shared" si="46"/>
        <v>28750</v>
      </c>
      <c r="X249" s="578">
        <f t="shared" si="47"/>
        <v>2500</v>
      </c>
      <c r="Y249" s="39">
        <f t="shared" si="48"/>
        <v>27500</v>
      </c>
      <c r="Z249" s="979"/>
      <c r="AA249" s="39">
        <f t="shared" si="50"/>
        <v>27500</v>
      </c>
      <c r="AB249" s="928">
        <v>1442</v>
      </c>
      <c r="AC249" s="809">
        <v>0</v>
      </c>
      <c r="AD249" s="809">
        <v>0</v>
      </c>
      <c r="AE249" s="809">
        <v>250</v>
      </c>
      <c r="AF249" s="955">
        <v>50</v>
      </c>
      <c r="AG249" s="809">
        <f t="shared" si="37"/>
        <v>490</v>
      </c>
      <c r="AH249" s="809">
        <f t="shared" si="38"/>
        <v>60</v>
      </c>
    </row>
    <row r="250" spans="1:34" s="621" customFormat="1" ht="14.25">
      <c r="A250" s="1006">
        <v>39</v>
      </c>
      <c r="B250" s="627">
        <v>1443</v>
      </c>
      <c r="C250" s="1005">
        <v>2</v>
      </c>
      <c r="D250" s="315" t="s">
        <v>739</v>
      </c>
      <c r="E250" s="306">
        <f aca="true" t="shared" si="52" ref="E250:E266">U250/24</f>
        <v>1250</v>
      </c>
      <c r="F250" s="307"/>
      <c r="G250" s="355"/>
      <c r="H250" s="840">
        <v>240</v>
      </c>
      <c r="I250" s="307">
        <v>0</v>
      </c>
      <c r="J250" s="355"/>
      <c r="K250" s="306">
        <v>1250</v>
      </c>
      <c r="L250" s="307"/>
      <c r="M250" s="355"/>
      <c r="N250" s="306">
        <v>240</v>
      </c>
      <c r="O250" s="307"/>
      <c r="P250" s="356"/>
      <c r="Q250" s="305">
        <v>10</v>
      </c>
      <c r="R250" s="305">
        <f t="shared" si="43"/>
        <v>1500</v>
      </c>
      <c r="S250" s="307">
        <f t="shared" si="44"/>
        <v>0</v>
      </c>
      <c r="T250" s="671">
        <f t="shared" si="45"/>
        <v>0</v>
      </c>
      <c r="U250" s="319">
        <v>30000</v>
      </c>
      <c r="V250" s="39">
        <v>1250</v>
      </c>
      <c r="W250" s="313">
        <f t="shared" si="46"/>
        <v>28750</v>
      </c>
      <c r="X250" s="578">
        <f t="shared" si="47"/>
        <v>2500</v>
      </c>
      <c r="Y250" s="39">
        <f t="shared" si="48"/>
        <v>27500</v>
      </c>
      <c r="Z250" s="979"/>
      <c r="AA250" s="39">
        <f t="shared" si="50"/>
        <v>27500</v>
      </c>
      <c r="AB250" s="928">
        <v>1443</v>
      </c>
      <c r="AC250" s="809">
        <v>0</v>
      </c>
      <c r="AD250" s="809">
        <v>0</v>
      </c>
      <c r="AE250" s="809">
        <v>250</v>
      </c>
      <c r="AF250" s="955">
        <v>0</v>
      </c>
      <c r="AG250" s="809">
        <f t="shared" si="37"/>
        <v>490</v>
      </c>
      <c r="AH250" s="809">
        <f t="shared" si="38"/>
        <v>10</v>
      </c>
    </row>
    <row r="251" spans="1:34" s="621" customFormat="1" ht="14.25">
      <c r="A251" s="1006">
        <v>40</v>
      </c>
      <c r="B251" s="627">
        <v>1444</v>
      </c>
      <c r="C251" s="1005">
        <v>2</v>
      </c>
      <c r="D251" s="315" t="s">
        <v>740</v>
      </c>
      <c r="E251" s="306">
        <f t="shared" si="52"/>
        <v>1250</v>
      </c>
      <c r="F251" s="307"/>
      <c r="G251" s="355"/>
      <c r="H251" s="840">
        <v>240</v>
      </c>
      <c r="I251" s="307">
        <v>0</v>
      </c>
      <c r="J251" s="355"/>
      <c r="K251" s="306">
        <v>1250</v>
      </c>
      <c r="L251" s="307"/>
      <c r="M251" s="355"/>
      <c r="N251" s="306">
        <v>240</v>
      </c>
      <c r="O251" s="307"/>
      <c r="P251" s="356"/>
      <c r="Q251" s="305">
        <v>10</v>
      </c>
      <c r="R251" s="305">
        <f t="shared" si="43"/>
        <v>1500</v>
      </c>
      <c r="S251" s="307">
        <f t="shared" si="44"/>
        <v>0</v>
      </c>
      <c r="T251" s="671">
        <f t="shared" si="45"/>
        <v>0</v>
      </c>
      <c r="U251" s="319">
        <v>30000</v>
      </c>
      <c r="V251" s="39">
        <v>1250</v>
      </c>
      <c r="W251" s="313">
        <f t="shared" si="46"/>
        <v>28750</v>
      </c>
      <c r="X251" s="578">
        <f t="shared" si="47"/>
        <v>2500</v>
      </c>
      <c r="Y251" s="39">
        <f t="shared" si="48"/>
        <v>27500</v>
      </c>
      <c r="Z251" s="979"/>
      <c r="AA251" s="39">
        <f t="shared" si="50"/>
        <v>27500</v>
      </c>
      <c r="AB251" s="928">
        <v>1444</v>
      </c>
      <c r="AC251" s="809">
        <v>0</v>
      </c>
      <c r="AD251" s="809">
        <v>0</v>
      </c>
      <c r="AE251" s="809">
        <v>250</v>
      </c>
      <c r="AF251" s="955">
        <v>15</v>
      </c>
      <c r="AG251" s="809">
        <f t="shared" si="37"/>
        <v>490</v>
      </c>
      <c r="AH251" s="809">
        <f t="shared" si="38"/>
        <v>25</v>
      </c>
    </row>
    <row r="252" spans="1:34" s="621" customFormat="1" ht="14.25">
      <c r="A252" s="1006">
        <v>41</v>
      </c>
      <c r="B252" s="627">
        <v>1445</v>
      </c>
      <c r="C252" s="1005">
        <v>2</v>
      </c>
      <c r="D252" s="315" t="s">
        <v>741</v>
      </c>
      <c r="E252" s="306">
        <f t="shared" si="52"/>
        <v>1250</v>
      </c>
      <c r="F252" s="307"/>
      <c r="G252" s="355"/>
      <c r="H252" s="840">
        <v>240</v>
      </c>
      <c r="I252" s="307">
        <v>0</v>
      </c>
      <c r="J252" s="355"/>
      <c r="K252" s="306">
        <v>1250</v>
      </c>
      <c r="L252" s="307"/>
      <c r="M252" s="355"/>
      <c r="N252" s="306">
        <v>240</v>
      </c>
      <c r="O252" s="307"/>
      <c r="P252" s="356"/>
      <c r="Q252" s="305">
        <v>10</v>
      </c>
      <c r="R252" s="305">
        <f t="shared" si="43"/>
        <v>1500</v>
      </c>
      <c r="S252" s="307">
        <f t="shared" si="44"/>
        <v>0</v>
      </c>
      <c r="T252" s="671">
        <f t="shared" si="45"/>
        <v>0</v>
      </c>
      <c r="U252" s="319">
        <v>30000</v>
      </c>
      <c r="V252" s="39">
        <v>1250</v>
      </c>
      <c r="W252" s="313">
        <f t="shared" si="46"/>
        <v>28750</v>
      </c>
      <c r="X252" s="578">
        <f t="shared" si="47"/>
        <v>2500</v>
      </c>
      <c r="Y252" s="39">
        <f t="shared" si="48"/>
        <v>27500</v>
      </c>
      <c r="Z252" s="979"/>
      <c r="AA252" s="39">
        <f t="shared" si="50"/>
        <v>27500</v>
      </c>
      <c r="AB252" s="928">
        <v>1445</v>
      </c>
      <c r="AC252" s="809">
        <v>0</v>
      </c>
      <c r="AD252" s="809">
        <v>0</v>
      </c>
      <c r="AE252" s="809">
        <v>250</v>
      </c>
      <c r="AF252" s="955">
        <v>0</v>
      </c>
      <c r="AG252" s="809">
        <f t="shared" si="37"/>
        <v>490</v>
      </c>
      <c r="AH252" s="809">
        <f t="shared" si="38"/>
        <v>10</v>
      </c>
    </row>
    <row r="253" spans="1:34" s="621" customFormat="1" ht="14.25">
      <c r="A253" s="1006">
        <v>42</v>
      </c>
      <c r="B253" s="627">
        <v>1446</v>
      </c>
      <c r="C253" s="1005">
        <v>2</v>
      </c>
      <c r="D253" s="315" t="s">
        <v>155</v>
      </c>
      <c r="E253" s="306">
        <f t="shared" si="52"/>
        <v>1250</v>
      </c>
      <c r="F253" s="307"/>
      <c r="G253" s="355"/>
      <c r="H253" s="840">
        <v>240</v>
      </c>
      <c r="I253" s="307">
        <v>0</v>
      </c>
      <c r="J253" s="355"/>
      <c r="K253" s="306">
        <v>1250</v>
      </c>
      <c r="L253" s="307"/>
      <c r="M253" s="355"/>
      <c r="N253" s="306">
        <v>240</v>
      </c>
      <c r="O253" s="307"/>
      <c r="P253" s="356"/>
      <c r="Q253" s="305">
        <v>10</v>
      </c>
      <c r="R253" s="305">
        <f t="shared" si="43"/>
        <v>1500</v>
      </c>
      <c r="S253" s="307">
        <f t="shared" si="44"/>
        <v>0</v>
      </c>
      <c r="T253" s="671">
        <f t="shared" si="45"/>
        <v>0</v>
      </c>
      <c r="U253" s="319">
        <v>30000</v>
      </c>
      <c r="V253" s="39">
        <v>1250</v>
      </c>
      <c r="W253" s="313">
        <f t="shared" si="46"/>
        <v>28750</v>
      </c>
      <c r="X253" s="578">
        <f t="shared" si="47"/>
        <v>2500</v>
      </c>
      <c r="Y253" s="39">
        <f t="shared" si="48"/>
        <v>27500</v>
      </c>
      <c r="Z253" s="979"/>
      <c r="AA253" s="39">
        <f t="shared" si="50"/>
        <v>27500</v>
      </c>
      <c r="AB253" s="928">
        <v>1446</v>
      </c>
      <c r="AC253" s="809">
        <v>0</v>
      </c>
      <c r="AD253" s="809">
        <v>0</v>
      </c>
      <c r="AE253" s="809">
        <v>250</v>
      </c>
      <c r="AF253" s="955">
        <v>50</v>
      </c>
      <c r="AG253" s="809">
        <f t="shared" si="37"/>
        <v>490</v>
      </c>
      <c r="AH253" s="809">
        <f t="shared" si="38"/>
        <v>60</v>
      </c>
    </row>
    <row r="254" spans="1:34" s="621" customFormat="1" ht="14.25">
      <c r="A254" s="1006">
        <v>43</v>
      </c>
      <c r="B254" s="627">
        <v>1447</v>
      </c>
      <c r="C254" s="1005">
        <v>2</v>
      </c>
      <c r="D254" s="315" t="s">
        <v>742</v>
      </c>
      <c r="E254" s="306">
        <f t="shared" si="52"/>
        <v>1250</v>
      </c>
      <c r="F254" s="307"/>
      <c r="G254" s="355"/>
      <c r="H254" s="840">
        <v>240</v>
      </c>
      <c r="I254" s="307">
        <v>0</v>
      </c>
      <c r="J254" s="355"/>
      <c r="K254" s="306">
        <v>1250</v>
      </c>
      <c r="L254" s="307"/>
      <c r="M254" s="355"/>
      <c r="N254" s="306">
        <v>240</v>
      </c>
      <c r="O254" s="307"/>
      <c r="P254" s="356"/>
      <c r="Q254" s="305">
        <v>10</v>
      </c>
      <c r="R254" s="305">
        <f t="shared" si="43"/>
        <v>1500</v>
      </c>
      <c r="S254" s="307">
        <f t="shared" si="44"/>
        <v>0</v>
      </c>
      <c r="T254" s="671">
        <f t="shared" si="45"/>
        <v>0</v>
      </c>
      <c r="U254" s="319">
        <v>30000</v>
      </c>
      <c r="V254" s="39">
        <v>1250</v>
      </c>
      <c r="W254" s="313">
        <f t="shared" si="46"/>
        <v>28750</v>
      </c>
      <c r="X254" s="578">
        <f t="shared" si="47"/>
        <v>2500</v>
      </c>
      <c r="Y254" s="39">
        <f t="shared" si="48"/>
        <v>27500</v>
      </c>
      <c r="Z254" s="979"/>
      <c r="AA254" s="39">
        <f t="shared" si="50"/>
        <v>27500</v>
      </c>
      <c r="AB254" s="928">
        <v>1447</v>
      </c>
      <c r="AC254" s="809">
        <v>0</v>
      </c>
      <c r="AD254" s="809">
        <v>0</v>
      </c>
      <c r="AE254" s="809">
        <v>250</v>
      </c>
      <c r="AF254" s="955">
        <v>0</v>
      </c>
      <c r="AG254" s="809">
        <f t="shared" si="37"/>
        <v>490</v>
      </c>
      <c r="AH254" s="809">
        <f t="shared" si="38"/>
        <v>10</v>
      </c>
    </row>
    <row r="255" spans="1:34" s="621" customFormat="1" ht="14.25">
      <c r="A255" s="1006">
        <v>44</v>
      </c>
      <c r="B255" s="627">
        <v>1448</v>
      </c>
      <c r="C255" s="1005">
        <v>2</v>
      </c>
      <c r="D255" s="315" t="s">
        <v>743</v>
      </c>
      <c r="E255" s="306">
        <f t="shared" si="52"/>
        <v>1250</v>
      </c>
      <c r="F255" s="307"/>
      <c r="G255" s="355"/>
      <c r="H255" s="840">
        <v>240</v>
      </c>
      <c r="I255" s="307">
        <v>0</v>
      </c>
      <c r="J255" s="355"/>
      <c r="K255" s="306">
        <v>1250</v>
      </c>
      <c r="L255" s="307"/>
      <c r="M255" s="355"/>
      <c r="N255" s="306">
        <v>240</v>
      </c>
      <c r="O255" s="307"/>
      <c r="P255" s="356"/>
      <c r="Q255" s="305">
        <v>60</v>
      </c>
      <c r="R255" s="305">
        <f t="shared" si="43"/>
        <v>1550</v>
      </c>
      <c r="S255" s="307">
        <f t="shared" si="44"/>
        <v>0</v>
      </c>
      <c r="T255" s="671">
        <f t="shared" si="45"/>
        <v>0</v>
      </c>
      <c r="U255" s="319">
        <v>30000</v>
      </c>
      <c r="V255" s="39">
        <v>1250</v>
      </c>
      <c r="W255" s="313">
        <f t="shared" si="46"/>
        <v>28750</v>
      </c>
      <c r="X255" s="578">
        <f t="shared" si="47"/>
        <v>2500</v>
      </c>
      <c r="Y255" s="39">
        <f t="shared" si="48"/>
        <v>27500</v>
      </c>
      <c r="Z255" s="979"/>
      <c r="AA255" s="39">
        <f t="shared" si="50"/>
        <v>27500</v>
      </c>
      <c r="AB255" s="928">
        <v>1448</v>
      </c>
      <c r="AC255" s="809">
        <v>0</v>
      </c>
      <c r="AD255" s="809">
        <v>0</v>
      </c>
      <c r="AE255" s="809">
        <v>250</v>
      </c>
      <c r="AF255" s="955">
        <v>50</v>
      </c>
      <c r="AG255" s="809">
        <f t="shared" si="37"/>
        <v>490</v>
      </c>
      <c r="AH255" s="809">
        <f t="shared" si="38"/>
        <v>110</v>
      </c>
    </row>
    <row r="256" spans="1:34" s="621" customFormat="1" ht="14.25">
      <c r="A256" s="1006">
        <v>45</v>
      </c>
      <c r="B256" s="627">
        <v>1449</v>
      </c>
      <c r="C256" s="1005">
        <v>2</v>
      </c>
      <c r="D256" s="315" t="s">
        <v>744</v>
      </c>
      <c r="E256" s="306">
        <f t="shared" si="52"/>
        <v>1250</v>
      </c>
      <c r="F256" s="307"/>
      <c r="G256" s="355"/>
      <c r="H256" s="840">
        <v>240</v>
      </c>
      <c r="I256" s="307">
        <v>0</v>
      </c>
      <c r="J256" s="355"/>
      <c r="K256" s="306">
        <v>1250</v>
      </c>
      <c r="L256" s="307"/>
      <c r="M256" s="355"/>
      <c r="N256" s="306">
        <v>240</v>
      </c>
      <c r="O256" s="307"/>
      <c r="P256" s="356"/>
      <c r="Q256" s="305">
        <v>60</v>
      </c>
      <c r="R256" s="305">
        <f t="shared" si="43"/>
        <v>1550</v>
      </c>
      <c r="S256" s="307">
        <f t="shared" si="44"/>
        <v>0</v>
      </c>
      <c r="T256" s="671">
        <f t="shared" si="45"/>
        <v>0</v>
      </c>
      <c r="U256" s="319">
        <v>30000</v>
      </c>
      <c r="V256" s="39">
        <v>1250</v>
      </c>
      <c r="W256" s="313">
        <f t="shared" si="46"/>
        <v>28750</v>
      </c>
      <c r="X256" s="578">
        <f t="shared" si="47"/>
        <v>2500</v>
      </c>
      <c r="Y256" s="39">
        <f t="shared" si="48"/>
        <v>27500</v>
      </c>
      <c r="Z256" s="979"/>
      <c r="AA256" s="39">
        <f t="shared" si="50"/>
        <v>27500</v>
      </c>
      <c r="AB256" s="928">
        <v>1449</v>
      </c>
      <c r="AC256" s="809">
        <v>0</v>
      </c>
      <c r="AD256" s="809">
        <v>0</v>
      </c>
      <c r="AE256" s="809">
        <v>250</v>
      </c>
      <c r="AF256" s="955">
        <v>50</v>
      </c>
      <c r="AG256" s="809">
        <f t="shared" si="37"/>
        <v>490</v>
      </c>
      <c r="AH256" s="809">
        <f t="shared" si="38"/>
        <v>110</v>
      </c>
    </row>
    <row r="257" spans="1:34" s="621" customFormat="1" ht="14.25">
      <c r="A257" s="1006">
        <v>46</v>
      </c>
      <c r="B257" s="627">
        <v>1450</v>
      </c>
      <c r="C257" s="1005">
        <v>2</v>
      </c>
      <c r="D257" s="315" t="s">
        <v>745</v>
      </c>
      <c r="E257" s="306">
        <f t="shared" si="52"/>
        <v>1250</v>
      </c>
      <c r="F257" s="307"/>
      <c r="G257" s="355"/>
      <c r="H257" s="840">
        <v>240</v>
      </c>
      <c r="I257" s="307">
        <v>0</v>
      </c>
      <c r="J257" s="355"/>
      <c r="K257" s="306">
        <v>1250</v>
      </c>
      <c r="L257" s="307"/>
      <c r="M257" s="355"/>
      <c r="N257" s="306">
        <v>240</v>
      </c>
      <c r="O257" s="307"/>
      <c r="P257" s="356"/>
      <c r="Q257" s="305">
        <v>50</v>
      </c>
      <c r="R257" s="305">
        <f t="shared" si="43"/>
        <v>1540</v>
      </c>
      <c r="S257" s="307">
        <f t="shared" si="44"/>
        <v>0</v>
      </c>
      <c r="T257" s="671">
        <f t="shared" si="45"/>
        <v>0</v>
      </c>
      <c r="U257" s="319">
        <v>30000</v>
      </c>
      <c r="V257" s="39">
        <v>1250</v>
      </c>
      <c r="W257" s="313">
        <f t="shared" si="46"/>
        <v>28750</v>
      </c>
      <c r="X257" s="578">
        <f t="shared" si="47"/>
        <v>2500</v>
      </c>
      <c r="Y257" s="39">
        <f t="shared" si="48"/>
        <v>27500</v>
      </c>
      <c r="Z257" s="979"/>
      <c r="AA257" s="39">
        <f t="shared" si="50"/>
        <v>27500</v>
      </c>
      <c r="AB257" s="928">
        <v>1450</v>
      </c>
      <c r="AC257" s="809">
        <v>0</v>
      </c>
      <c r="AD257" s="809">
        <v>0</v>
      </c>
      <c r="AE257" s="809">
        <v>250</v>
      </c>
      <c r="AF257" s="955">
        <v>50</v>
      </c>
      <c r="AG257" s="809">
        <f t="shared" si="37"/>
        <v>490</v>
      </c>
      <c r="AH257" s="809">
        <f t="shared" si="38"/>
        <v>100</v>
      </c>
    </row>
    <row r="258" spans="1:34" s="621" customFormat="1" ht="14.25">
      <c r="A258" s="1006">
        <v>47</v>
      </c>
      <c r="B258" s="627">
        <v>1451</v>
      </c>
      <c r="C258" s="1005">
        <v>2</v>
      </c>
      <c r="D258" s="315" t="s">
        <v>746</v>
      </c>
      <c r="E258" s="306">
        <f t="shared" si="52"/>
        <v>1250</v>
      </c>
      <c r="F258" s="307"/>
      <c r="G258" s="355"/>
      <c r="H258" s="840">
        <v>240</v>
      </c>
      <c r="I258" s="307">
        <v>0</v>
      </c>
      <c r="J258" s="355"/>
      <c r="K258" s="306">
        <v>1250</v>
      </c>
      <c r="L258" s="307"/>
      <c r="M258" s="355"/>
      <c r="N258" s="306">
        <v>240</v>
      </c>
      <c r="O258" s="307"/>
      <c r="P258" s="356"/>
      <c r="Q258" s="305">
        <v>70</v>
      </c>
      <c r="R258" s="305">
        <f t="shared" si="43"/>
        <v>1560</v>
      </c>
      <c r="S258" s="307">
        <f t="shared" si="44"/>
        <v>0</v>
      </c>
      <c r="T258" s="671">
        <f t="shared" si="45"/>
        <v>0</v>
      </c>
      <c r="U258" s="319">
        <v>30000</v>
      </c>
      <c r="V258" s="39">
        <v>1250</v>
      </c>
      <c r="W258" s="313">
        <f t="shared" si="46"/>
        <v>28750</v>
      </c>
      <c r="X258" s="578">
        <f t="shared" si="47"/>
        <v>2500</v>
      </c>
      <c r="Y258" s="39">
        <f t="shared" si="48"/>
        <v>27500</v>
      </c>
      <c r="Z258" s="979"/>
      <c r="AA258" s="39">
        <f t="shared" si="50"/>
        <v>27500</v>
      </c>
      <c r="AB258" s="928">
        <v>1451</v>
      </c>
      <c r="AC258" s="809">
        <v>0</v>
      </c>
      <c r="AD258" s="809">
        <v>0</v>
      </c>
      <c r="AE258" s="809">
        <v>250</v>
      </c>
      <c r="AF258" s="955">
        <v>50</v>
      </c>
      <c r="AG258" s="809">
        <f t="shared" si="37"/>
        <v>490</v>
      </c>
      <c r="AH258" s="809">
        <f t="shared" si="38"/>
        <v>120</v>
      </c>
    </row>
    <row r="259" spans="1:34" s="621" customFormat="1" ht="14.25">
      <c r="A259" s="1006">
        <v>48</v>
      </c>
      <c r="B259" s="627">
        <v>1452</v>
      </c>
      <c r="C259" s="1005">
        <v>2</v>
      </c>
      <c r="D259" s="315" t="s">
        <v>294</v>
      </c>
      <c r="E259" s="306">
        <f t="shared" si="52"/>
        <v>1250</v>
      </c>
      <c r="F259" s="307"/>
      <c r="G259" s="355"/>
      <c r="H259" s="840">
        <v>240</v>
      </c>
      <c r="I259" s="307">
        <v>0</v>
      </c>
      <c r="J259" s="355"/>
      <c r="K259" s="306">
        <v>1250</v>
      </c>
      <c r="L259" s="307"/>
      <c r="M259" s="355"/>
      <c r="N259" s="306">
        <v>240</v>
      </c>
      <c r="O259" s="307"/>
      <c r="P259" s="356"/>
      <c r="Q259" s="305">
        <v>60</v>
      </c>
      <c r="R259" s="305">
        <f t="shared" si="43"/>
        <v>1550</v>
      </c>
      <c r="S259" s="307">
        <f t="shared" si="44"/>
        <v>0</v>
      </c>
      <c r="T259" s="671">
        <f t="shared" si="45"/>
        <v>0</v>
      </c>
      <c r="U259" s="319">
        <v>30000</v>
      </c>
      <c r="V259" s="39">
        <v>1250</v>
      </c>
      <c r="W259" s="313">
        <f t="shared" si="46"/>
        <v>28750</v>
      </c>
      <c r="X259" s="578">
        <f t="shared" si="47"/>
        <v>2500</v>
      </c>
      <c r="Y259" s="39">
        <f t="shared" si="48"/>
        <v>27500</v>
      </c>
      <c r="Z259" s="979"/>
      <c r="AA259" s="39">
        <f t="shared" si="50"/>
        <v>27500</v>
      </c>
      <c r="AB259" s="928">
        <v>1452</v>
      </c>
      <c r="AC259" s="809">
        <v>0</v>
      </c>
      <c r="AD259" s="809">
        <v>0</v>
      </c>
      <c r="AE259" s="809">
        <v>250</v>
      </c>
      <c r="AF259" s="955">
        <v>50</v>
      </c>
      <c r="AG259" s="809">
        <f t="shared" si="37"/>
        <v>490</v>
      </c>
      <c r="AH259" s="809">
        <f t="shared" si="38"/>
        <v>110</v>
      </c>
    </row>
    <row r="260" spans="1:34" s="621" customFormat="1" ht="14.25">
      <c r="A260" s="1006">
        <v>49</v>
      </c>
      <c r="B260" s="627">
        <v>1453</v>
      </c>
      <c r="C260" s="1005">
        <v>2</v>
      </c>
      <c r="D260" s="315" t="s">
        <v>747</v>
      </c>
      <c r="E260" s="306">
        <f t="shared" si="52"/>
        <v>1250</v>
      </c>
      <c r="F260" s="307"/>
      <c r="G260" s="355"/>
      <c r="H260" s="840">
        <v>240</v>
      </c>
      <c r="I260" s="307">
        <v>0</v>
      </c>
      <c r="J260" s="355"/>
      <c r="K260" s="306">
        <v>1250</v>
      </c>
      <c r="L260" s="307"/>
      <c r="M260" s="355"/>
      <c r="N260" s="306">
        <v>240</v>
      </c>
      <c r="O260" s="307"/>
      <c r="P260" s="356"/>
      <c r="Q260" s="305">
        <v>60</v>
      </c>
      <c r="R260" s="305">
        <f t="shared" si="43"/>
        <v>1550</v>
      </c>
      <c r="S260" s="307">
        <f t="shared" si="44"/>
        <v>0</v>
      </c>
      <c r="T260" s="671">
        <f t="shared" si="45"/>
        <v>0</v>
      </c>
      <c r="U260" s="319">
        <v>30000</v>
      </c>
      <c r="V260" s="39">
        <v>1250</v>
      </c>
      <c r="W260" s="313">
        <f t="shared" si="46"/>
        <v>28750</v>
      </c>
      <c r="X260" s="578">
        <f t="shared" si="47"/>
        <v>2500</v>
      </c>
      <c r="Y260" s="39">
        <f t="shared" si="48"/>
        <v>27500</v>
      </c>
      <c r="Z260" s="979"/>
      <c r="AA260" s="39">
        <f t="shared" si="50"/>
        <v>27500</v>
      </c>
      <c r="AB260" s="928">
        <v>1453</v>
      </c>
      <c r="AC260" s="809">
        <v>0</v>
      </c>
      <c r="AD260" s="809">
        <v>0</v>
      </c>
      <c r="AE260" s="809">
        <v>250</v>
      </c>
      <c r="AF260" s="955">
        <v>50</v>
      </c>
      <c r="AG260" s="809">
        <f t="shared" si="37"/>
        <v>490</v>
      </c>
      <c r="AH260" s="809">
        <f t="shared" si="38"/>
        <v>110</v>
      </c>
    </row>
    <row r="261" spans="1:34" s="621" customFormat="1" ht="14.25">
      <c r="A261" s="1006">
        <v>50</v>
      </c>
      <c r="B261" s="627">
        <v>1454</v>
      </c>
      <c r="C261" s="1005">
        <v>2</v>
      </c>
      <c r="D261" s="315" t="s">
        <v>748</v>
      </c>
      <c r="E261" s="306">
        <f t="shared" si="52"/>
        <v>1250</v>
      </c>
      <c r="F261" s="307"/>
      <c r="G261" s="355"/>
      <c r="H261" s="840">
        <v>240</v>
      </c>
      <c r="I261" s="307">
        <v>0</v>
      </c>
      <c r="J261" s="355"/>
      <c r="K261" s="306">
        <v>1250</v>
      </c>
      <c r="L261" s="307"/>
      <c r="M261" s="355"/>
      <c r="N261" s="306">
        <v>240</v>
      </c>
      <c r="O261" s="307"/>
      <c r="P261" s="356"/>
      <c r="Q261" s="305">
        <v>60</v>
      </c>
      <c r="R261" s="305">
        <f t="shared" si="43"/>
        <v>1550</v>
      </c>
      <c r="S261" s="307">
        <f t="shared" si="44"/>
        <v>0</v>
      </c>
      <c r="T261" s="671">
        <f t="shared" si="45"/>
        <v>0</v>
      </c>
      <c r="U261" s="319">
        <v>30000</v>
      </c>
      <c r="V261" s="39">
        <v>1250</v>
      </c>
      <c r="W261" s="313">
        <f t="shared" si="46"/>
        <v>28750</v>
      </c>
      <c r="X261" s="578">
        <f t="shared" si="47"/>
        <v>2500</v>
      </c>
      <c r="Y261" s="39">
        <f t="shared" si="48"/>
        <v>27500</v>
      </c>
      <c r="Z261" s="979"/>
      <c r="AA261" s="39">
        <f t="shared" si="50"/>
        <v>27500</v>
      </c>
      <c r="AB261" s="928">
        <v>1454</v>
      </c>
      <c r="AC261" s="809">
        <v>0</v>
      </c>
      <c r="AD261" s="809">
        <v>0</v>
      </c>
      <c r="AE261" s="809">
        <v>250</v>
      </c>
      <c r="AF261" s="955">
        <v>50</v>
      </c>
      <c r="AG261" s="809">
        <f t="shared" si="37"/>
        <v>490</v>
      </c>
      <c r="AH261" s="809">
        <f t="shared" si="38"/>
        <v>110</v>
      </c>
    </row>
    <row r="262" spans="1:34" s="621" customFormat="1" ht="14.25">
      <c r="A262" s="1006">
        <v>51</v>
      </c>
      <c r="B262" s="627">
        <v>1455</v>
      </c>
      <c r="C262" s="1005">
        <v>2</v>
      </c>
      <c r="D262" s="315" t="s">
        <v>749</v>
      </c>
      <c r="E262" s="306">
        <f t="shared" si="52"/>
        <v>1250</v>
      </c>
      <c r="F262" s="307"/>
      <c r="G262" s="355"/>
      <c r="H262" s="840">
        <v>240</v>
      </c>
      <c r="I262" s="307">
        <v>0</v>
      </c>
      <c r="J262" s="355"/>
      <c r="K262" s="306">
        <v>1250</v>
      </c>
      <c r="L262" s="307"/>
      <c r="M262" s="355"/>
      <c r="N262" s="306">
        <v>240</v>
      </c>
      <c r="O262" s="307"/>
      <c r="P262" s="356"/>
      <c r="Q262" s="305">
        <v>10</v>
      </c>
      <c r="R262" s="305">
        <f t="shared" si="43"/>
        <v>1500</v>
      </c>
      <c r="S262" s="307">
        <f t="shared" si="44"/>
        <v>0</v>
      </c>
      <c r="T262" s="671">
        <f t="shared" si="45"/>
        <v>0</v>
      </c>
      <c r="U262" s="319">
        <v>30000</v>
      </c>
      <c r="V262" s="39">
        <v>1250</v>
      </c>
      <c r="W262" s="313">
        <f t="shared" si="46"/>
        <v>28750</v>
      </c>
      <c r="X262" s="578">
        <f t="shared" si="47"/>
        <v>2500</v>
      </c>
      <c r="Y262" s="39">
        <f t="shared" si="48"/>
        <v>27500</v>
      </c>
      <c r="Z262" s="979"/>
      <c r="AA262" s="39">
        <f t="shared" si="50"/>
        <v>27500</v>
      </c>
      <c r="AB262" s="928">
        <v>1455</v>
      </c>
      <c r="AC262" s="809">
        <v>0</v>
      </c>
      <c r="AD262" s="809">
        <v>0</v>
      </c>
      <c r="AE262" s="809">
        <v>250</v>
      </c>
      <c r="AF262" s="955">
        <v>50</v>
      </c>
      <c r="AG262" s="809">
        <f t="shared" si="37"/>
        <v>490</v>
      </c>
      <c r="AH262" s="809">
        <f t="shared" si="38"/>
        <v>60</v>
      </c>
    </row>
    <row r="263" spans="1:34" s="621" customFormat="1" ht="14.25">
      <c r="A263" s="1006">
        <v>52</v>
      </c>
      <c r="B263" s="627">
        <v>1456</v>
      </c>
      <c r="C263" s="1005">
        <v>2</v>
      </c>
      <c r="D263" s="315" t="s">
        <v>750</v>
      </c>
      <c r="E263" s="306">
        <f t="shared" si="52"/>
        <v>1250</v>
      </c>
      <c r="F263" s="307"/>
      <c r="G263" s="355"/>
      <c r="H263" s="840">
        <v>240</v>
      </c>
      <c r="I263" s="307">
        <v>0</v>
      </c>
      <c r="J263" s="355"/>
      <c r="K263" s="306">
        <v>1250</v>
      </c>
      <c r="L263" s="307"/>
      <c r="M263" s="355"/>
      <c r="N263" s="306">
        <v>240</v>
      </c>
      <c r="O263" s="307"/>
      <c r="P263" s="356"/>
      <c r="Q263" s="305">
        <v>30</v>
      </c>
      <c r="R263" s="305">
        <f t="shared" si="43"/>
        <v>1520</v>
      </c>
      <c r="S263" s="307">
        <f t="shared" si="44"/>
        <v>0</v>
      </c>
      <c r="T263" s="671">
        <f t="shared" si="45"/>
        <v>0</v>
      </c>
      <c r="U263" s="319">
        <v>30000</v>
      </c>
      <c r="V263" s="39">
        <v>1250</v>
      </c>
      <c r="W263" s="313">
        <f t="shared" si="46"/>
        <v>28750</v>
      </c>
      <c r="X263" s="578">
        <f t="shared" si="47"/>
        <v>2500</v>
      </c>
      <c r="Y263" s="39">
        <f t="shared" si="48"/>
        <v>27500</v>
      </c>
      <c r="Z263" s="979"/>
      <c r="AA263" s="39">
        <f t="shared" si="50"/>
        <v>27500</v>
      </c>
      <c r="AB263" s="928">
        <v>1456</v>
      </c>
      <c r="AC263" s="809">
        <v>0</v>
      </c>
      <c r="AD263" s="809">
        <v>0</v>
      </c>
      <c r="AE263" s="809">
        <v>250</v>
      </c>
      <c r="AF263" s="955">
        <v>10</v>
      </c>
      <c r="AG263" s="809">
        <f t="shared" si="37"/>
        <v>490</v>
      </c>
      <c r="AH263" s="809">
        <f t="shared" si="38"/>
        <v>40</v>
      </c>
    </row>
    <row r="264" spans="1:34" s="621" customFormat="1" ht="14.25">
      <c r="A264" s="1006">
        <v>53</v>
      </c>
      <c r="B264" s="627">
        <v>1457</v>
      </c>
      <c r="C264" s="1005">
        <v>2</v>
      </c>
      <c r="D264" s="315" t="s">
        <v>751</v>
      </c>
      <c r="E264" s="306">
        <f t="shared" si="52"/>
        <v>1250</v>
      </c>
      <c r="F264" s="307"/>
      <c r="G264" s="355"/>
      <c r="H264" s="840">
        <v>240</v>
      </c>
      <c r="I264" s="307">
        <v>0</v>
      </c>
      <c r="J264" s="355"/>
      <c r="K264" s="306">
        <v>1250</v>
      </c>
      <c r="L264" s="307"/>
      <c r="M264" s="355"/>
      <c r="N264" s="306">
        <v>240</v>
      </c>
      <c r="O264" s="307"/>
      <c r="P264" s="356"/>
      <c r="Q264" s="305">
        <v>60</v>
      </c>
      <c r="R264" s="305">
        <f t="shared" si="43"/>
        <v>1550</v>
      </c>
      <c r="S264" s="307">
        <f t="shared" si="44"/>
        <v>0</v>
      </c>
      <c r="T264" s="671">
        <f t="shared" si="45"/>
        <v>0</v>
      </c>
      <c r="U264" s="319">
        <v>30000</v>
      </c>
      <c r="V264" s="39">
        <v>1250</v>
      </c>
      <c r="W264" s="313">
        <f t="shared" si="46"/>
        <v>28750</v>
      </c>
      <c r="X264" s="578">
        <f t="shared" si="47"/>
        <v>2500</v>
      </c>
      <c r="Y264" s="39">
        <f t="shared" si="48"/>
        <v>27500</v>
      </c>
      <c r="Z264" s="979"/>
      <c r="AA264" s="39">
        <f t="shared" si="50"/>
        <v>27500</v>
      </c>
      <c r="AB264" s="928">
        <v>1457</v>
      </c>
      <c r="AC264" s="809">
        <v>0</v>
      </c>
      <c r="AD264" s="809">
        <v>0</v>
      </c>
      <c r="AE264" s="809">
        <v>250</v>
      </c>
      <c r="AF264" s="955">
        <v>50</v>
      </c>
      <c r="AG264" s="809">
        <f t="shared" si="37"/>
        <v>490</v>
      </c>
      <c r="AH264" s="809">
        <f t="shared" si="38"/>
        <v>110</v>
      </c>
    </row>
    <row r="265" spans="1:34" s="621" customFormat="1" ht="14.25">
      <c r="A265" s="1006">
        <v>54</v>
      </c>
      <c r="B265" s="627">
        <v>1458</v>
      </c>
      <c r="C265" s="1005">
        <v>2</v>
      </c>
      <c r="D265" s="315" t="s">
        <v>752</v>
      </c>
      <c r="E265" s="306">
        <f t="shared" si="52"/>
        <v>1250</v>
      </c>
      <c r="F265" s="307"/>
      <c r="G265" s="355"/>
      <c r="H265" s="840">
        <v>240</v>
      </c>
      <c r="I265" s="307">
        <v>0</v>
      </c>
      <c r="J265" s="355"/>
      <c r="K265" s="306">
        <v>1250</v>
      </c>
      <c r="L265" s="307"/>
      <c r="M265" s="355"/>
      <c r="N265" s="306">
        <v>240</v>
      </c>
      <c r="O265" s="307"/>
      <c r="P265" s="356"/>
      <c r="Q265" s="305">
        <v>60</v>
      </c>
      <c r="R265" s="305">
        <f t="shared" si="43"/>
        <v>1550</v>
      </c>
      <c r="S265" s="307">
        <f t="shared" si="44"/>
        <v>0</v>
      </c>
      <c r="T265" s="671">
        <f t="shared" si="45"/>
        <v>0</v>
      </c>
      <c r="U265" s="319">
        <v>30000</v>
      </c>
      <c r="V265" s="39">
        <v>1250</v>
      </c>
      <c r="W265" s="313">
        <f t="shared" si="46"/>
        <v>28750</v>
      </c>
      <c r="X265" s="578">
        <f t="shared" si="47"/>
        <v>2500</v>
      </c>
      <c r="Y265" s="39">
        <f t="shared" si="48"/>
        <v>27500</v>
      </c>
      <c r="Z265" s="979"/>
      <c r="AA265" s="39">
        <f t="shared" si="50"/>
        <v>27500</v>
      </c>
      <c r="AB265" s="928">
        <v>1458</v>
      </c>
      <c r="AC265" s="809">
        <v>0</v>
      </c>
      <c r="AD265" s="809">
        <v>0</v>
      </c>
      <c r="AE265" s="809">
        <v>250</v>
      </c>
      <c r="AF265" s="955">
        <v>20</v>
      </c>
      <c r="AG265" s="809">
        <f aca="true" t="shared" si="53" ref="AG265:AG328">AE265+N265+O265+P265</f>
        <v>490</v>
      </c>
      <c r="AH265" s="809">
        <f aca="true" t="shared" si="54" ref="AH265:AH328">AF265+Q265</f>
        <v>80</v>
      </c>
    </row>
    <row r="266" spans="1:34" s="621" customFormat="1" ht="14.25">
      <c r="A266" s="1006">
        <v>55</v>
      </c>
      <c r="B266" s="627">
        <v>1459</v>
      </c>
      <c r="C266" s="1005">
        <v>2</v>
      </c>
      <c r="D266" s="315" t="s">
        <v>753</v>
      </c>
      <c r="E266" s="306">
        <f t="shared" si="52"/>
        <v>1250</v>
      </c>
      <c r="F266" s="307"/>
      <c r="G266" s="355"/>
      <c r="H266" s="840">
        <v>240</v>
      </c>
      <c r="I266" s="307">
        <v>0</v>
      </c>
      <c r="J266" s="355"/>
      <c r="K266" s="306">
        <v>1250</v>
      </c>
      <c r="L266" s="307"/>
      <c r="M266" s="355"/>
      <c r="N266" s="306">
        <v>240</v>
      </c>
      <c r="O266" s="307"/>
      <c r="P266" s="356"/>
      <c r="Q266" s="305">
        <v>10</v>
      </c>
      <c r="R266" s="305">
        <f t="shared" si="43"/>
        <v>1500</v>
      </c>
      <c r="S266" s="307">
        <f t="shared" si="44"/>
        <v>0</v>
      </c>
      <c r="T266" s="671">
        <f t="shared" si="45"/>
        <v>0</v>
      </c>
      <c r="U266" s="319">
        <v>30000</v>
      </c>
      <c r="V266" s="39">
        <v>1250</v>
      </c>
      <c r="W266" s="313">
        <f t="shared" si="46"/>
        <v>28750</v>
      </c>
      <c r="X266" s="578">
        <f t="shared" si="47"/>
        <v>2500</v>
      </c>
      <c r="Y266" s="39">
        <f t="shared" si="48"/>
        <v>27500</v>
      </c>
      <c r="Z266" s="979"/>
      <c r="AA266" s="39">
        <f t="shared" si="50"/>
        <v>27500</v>
      </c>
      <c r="AB266" s="928">
        <v>1459</v>
      </c>
      <c r="AC266" s="809">
        <v>0</v>
      </c>
      <c r="AD266" s="809">
        <v>0</v>
      </c>
      <c r="AE266" s="809">
        <v>250</v>
      </c>
      <c r="AF266" s="955">
        <v>50</v>
      </c>
      <c r="AG266" s="809">
        <f t="shared" si="53"/>
        <v>490</v>
      </c>
      <c r="AH266" s="809">
        <f t="shared" si="54"/>
        <v>60</v>
      </c>
    </row>
    <row r="267" spans="1:34" s="621" customFormat="1" ht="15.75" customHeight="1">
      <c r="A267" s="1006"/>
      <c r="B267" s="627"/>
      <c r="C267" s="944"/>
      <c r="D267" s="315"/>
      <c r="E267" s="306"/>
      <c r="F267" s="307"/>
      <c r="G267" s="355"/>
      <c r="H267" s="306"/>
      <c r="I267" s="307">
        <v>0</v>
      </c>
      <c r="J267" s="355"/>
      <c r="K267" s="306"/>
      <c r="L267" s="307"/>
      <c r="M267" s="355"/>
      <c r="N267" s="306"/>
      <c r="O267" s="307"/>
      <c r="P267" s="356"/>
      <c r="Q267" s="305"/>
      <c r="R267" s="305"/>
      <c r="S267" s="305"/>
      <c r="T267" s="313"/>
      <c r="U267" s="39"/>
      <c r="V267" s="39"/>
      <c r="W267" s="39"/>
      <c r="X267" s="578"/>
      <c r="Y267" s="39"/>
      <c r="Z267" s="979"/>
      <c r="AA267" s="39"/>
      <c r="AB267" s="32"/>
      <c r="AC267" s="809"/>
      <c r="AD267" s="809"/>
      <c r="AE267" s="809"/>
      <c r="AF267" s="955"/>
      <c r="AG267" s="809">
        <f t="shared" si="53"/>
        <v>0</v>
      </c>
      <c r="AH267" s="809">
        <f t="shared" si="54"/>
        <v>0</v>
      </c>
    </row>
    <row r="268" spans="1:34" s="621" customFormat="1" ht="15.75" customHeight="1" hidden="1">
      <c r="A268" s="1006"/>
      <c r="B268" s="627"/>
      <c r="C268" s="944"/>
      <c r="D268" s="315"/>
      <c r="E268" s="306"/>
      <c r="F268" s="307"/>
      <c r="G268" s="355"/>
      <c r="H268" s="306"/>
      <c r="I268" s="307">
        <v>0</v>
      </c>
      <c r="J268" s="355"/>
      <c r="K268" s="306"/>
      <c r="L268" s="307"/>
      <c r="M268" s="355"/>
      <c r="N268" s="306"/>
      <c r="O268" s="307"/>
      <c r="P268" s="356"/>
      <c r="Q268" s="305"/>
      <c r="R268" s="305"/>
      <c r="S268" s="305"/>
      <c r="T268" s="313"/>
      <c r="U268" s="39"/>
      <c r="V268" s="39"/>
      <c r="W268" s="39"/>
      <c r="X268" s="578"/>
      <c r="Y268" s="39"/>
      <c r="Z268" s="979"/>
      <c r="AA268" s="39"/>
      <c r="AB268" s="32"/>
      <c r="AC268" s="809"/>
      <c r="AD268" s="809"/>
      <c r="AE268" s="809"/>
      <c r="AF268" s="955"/>
      <c r="AG268" s="809">
        <f t="shared" si="53"/>
        <v>0</v>
      </c>
      <c r="AH268" s="809">
        <f t="shared" si="54"/>
        <v>0</v>
      </c>
    </row>
    <row r="269" spans="1:34" s="621" customFormat="1" ht="15.75" customHeight="1" hidden="1">
      <c r="A269" s="1006"/>
      <c r="B269" s="627"/>
      <c r="C269" s="944"/>
      <c r="D269" s="315"/>
      <c r="E269" s="306"/>
      <c r="F269" s="307"/>
      <c r="G269" s="355"/>
      <c r="H269" s="306"/>
      <c r="I269" s="307">
        <v>0</v>
      </c>
      <c r="J269" s="355"/>
      <c r="K269" s="306"/>
      <c r="L269" s="307"/>
      <c r="M269" s="355"/>
      <c r="N269" s="306"/>
      <c r="O269" s="307"/>
      <c r="P269" s="356"/>
      <c r="Q269" s="305"/>
      <c r="R269" s="305"/>
      <c r="S269" s="305"/>
      <c r="T269" s="313"/>
      <c r="U269" s="39"/>
      <c r="V269" s="39"/>
      <c r="W269" s="39"/>
      <c r="X269" s="578"/>
      <c r="Y269" s="39"/>
      <c r="Z269" s="979"/>
      <c r="AA269" s="39"/>
      <c r="AB269" s="32"/>
      <c r="AC269" s="809"/>
      <c r="AD269" s="809"/>
      <c r="AE269" s="809"/>
      <c r="AF269" s="955"/>
      <c r="AG269" s="809">
        <f t="shared" si="53"/>
        <v>0</v>
      </c>
      <c r="AH269" s="809">
        <f t="shared" si="54"/>
        <v>0</v>
      </c>
    </row>
    <row r="270" spans="1:34" s="621" customFormat="1" ht="15.75" customHeight="1" hidden="1">
      <c r="A270" s="1006"/>
      <c r="B270" s="627"/>
      <c r="C270" s="944"/>
      <c r="D270" s="315"/>
      <c r="E270" s="306"/>
      <c r="F270" s="307"/>
      <c r="G270" s="355"/>
      <c r="H270" s="306"/>
      <c r="I270" s="307">
        <v>0</v>
      </c>
      <c r="J270" s="355"/>
      <c r="K270" s="306"/>
      <c r="L270" s="307"/>
      <c r="M270" s="355"/>
      <c r="N270" s="306"/>
      <c r="O270" s="307"/>
      <c r="P270" s="356"/>
      <c r="Q270" s="305"/>
      <c r="R270" s="305"/>
      <c r="S270" s="305"/>
      <c r="T270" s="313"/>
      <c r="U270" s="39"/>
      <c r="V270" s="39"/>
      <c r="W270" s="39"/>
      <c r="X270" s="578"/>
      <c r="Y270" s="39"/>
      <c r="Z270" s="979"/>
      <c r="AA270" s="39"/>
      <c r="AB270" s="32"/>
      <c r="AC270" s="809"/>
      <c r="AD270" s="809"/>
      <c r="AE270" s="809"/>
      <c r="AF270" s="955"/>
      <c r="AG270" s="809">
        <f t="shared" si="53"/>
        <v>0</v>
      </c>
      <c r="AH270" s="809">
        <f t="shared" si="54"/>
        <v>0</v>
      </c>
    </row>
    <row r="271" spans="1:34" s="621" customFormat="1" ht="15.75" customHeight="1" hidden="1">
      <c r="A271" s="1006"/>
      <c r="B271" s="627"/>
      <c r="C271" s="944"/>
      <c r="D271" s="315"/>
      <c r="E271" s="306"/>
      <c r="F271" s="307"/>
      <c r="G271" s="355"/>
      <c r="H271" s="306"/>
      <c r="I271" s="307">
        <v>0</v>
      </c>
      <c r="J271" s="355"/>
      <c r="K271" s="306"/>
      <c r="L271" s="307"/>
      <c r="M271" s="355"/>
      <c r="N271" s="306"/>
      <c r="O271" s="307"/>
      <c r="P271" s="356"/>
      <c r="Q271" s="305"/>
      <c r="R271" s="305"/>
      <c r="S271" s="305"/>
      <c r="T271" s="313"/>
      <c r="U271" s="39"/>
      <c r="V271" s="39"/>
      <c r="W271" s="39"/>
      <c r="X271" s="578"/>
      <c r="Y271" s="39"/>
      <c r="Z271" s="979"/>
      <c r="AA271" s="39"/>
      <c r="AB271" s="32"/>
      <c r="AC271" s="809"/>
      <c r="AD271" s="809"/>
      <c r="AE271" s="809"/>
      <c r="AF271" s="955"/>
      <c r="AG271" s="809">
        <f t="shared" si="53"/>
        <v>0</v>
      </c>
      <c r="AH271" s="809">
        <f t="shared" si="54"/>
        <v>0</v>
      </c>
    </row>
    <row r="272" spans="1:34" s="621" customFormat="1" ht="15.75" customHeight="1" hidden="1">
      <c r="A272" s="944"/>
      <c r="B272" s="627"/>
      <c r="C272" s="944"/>
      <c r="D272" s="315"/>
      <c r="E272" s="306"/>
      <c r="F272" s="307"/>
      <c r="G272" s="355"/>
      <c r="H272" s="306"/>
      <c r="I272" s="307">
        <v>0</v>
      </c>
      <c r="J272" s="355"/>
      <c r="K272" s="306"/>
      <c r="L272" s="307"/>
      <c r="M272" s="355"/>
      <c r="N272" s="306"/>
      <c r="O272" s="307"/>
      <c r="P272" s="356"/>
      <c r="Q272" s="305"/>
      <c r="R272" s="305"/>
      <c r="S272" s="305"/>
      <c r="T272" s="313"/>
      <c r="U272" s="39"/>
      <c r="V272" s="39"/>
      <c r="W272" s="39"/>
      <c r="X272" s="578"/>
      <c r="Y272" s="39"/>
      <c r="Z272" s="979"/>
      <c r="AA272" s="39"/>
      <c r="AB272" s="32"/>
      <c r="AC272" s="809"/>
      <c r="AD272" s="809"/>
      <c r="AE272" s="809"/>
      <c r="AF272" s="955"/>
      <c r="AG272" s="809">
        <f t="shared" si="53"/>
        <v>0</v>
      </c>
      <c r="AH272" s="809">
        <f t="shared" si="54"/>
        <v>0</v>
      </c>
    </row>
    <row r="273" spans="1:34" s="621" customFormat="1" ht="15.75" customHeight="1" hidden="1">
      <c r="A273" s="944"/>
      <c r="B273" s="627"/>
      <c r="C273" s="944"/>
      <c r="D273" s="315"/>
      <c r="E273" s="306"/>
      <c r="F273" s="307"/>
      <c r="G273" s="355"/>
      <c r="H273" s="306"/>
      <c r="I273" s="307">
        <v>0</v>
      </c>
      <c r="J273" s="355"/>
      <c r="K273" s="306"/>
      <c r="L273" s="307"/>
      <c r="M273" s="355"/>
      <c r="N273" s="306"/>
      <c r="O273" s="307"/>
      <c r="P273" s="356"/>
      <c r="Q273" s="305"/>
      <c r="R273" s="305"/>
      <c r="S273" s="305"/>
      <c r="T273" s="313"/>
      <c r="U273" s="39"/>
      <c r="V273" s="39"/>
      <c r="W273" s="39"/>
      <c r="X273" s="578"/>
      <c r="Y273" s="39"/>
      <c r="Z273" s="979"/>
      <c r="AA273" s="39"/>
      <c r="AB273" s="32"/>
      <c r="AC273" s="809"/>
      <c r="AD273" s="809"/>
      <c r="AE273" s="809"/>
      <c r="AF273" s="955"/>
      <c r="AG273" s="809">
        <f t="shared" si="53"/>
        <v>0</v>
      </c>
      <c r="AH273" s="809">
        <f t="shared" si="54"/>
        <v>0</v>
      </c>
    </row>
    <row r="274" spans="1:34" s="621" customFormat="1" ht="15.75" customHeight="1" hidden="1">
      <c r="A274" s="944"/>
      <c r="B274" s="627"/>
      <c r="C274" s="944"/>
      <c r="D274" s="315"/>
      <c r="E274" s="306"/>
      <c r="F274" s="307"/>
      <c r="G274" s="355"/>
      <c r="H274" s="306"/>
      <c r="I274" s="307">
        <v>0</v>
      </c>
      <c r="J274" s="355"/>
      <c r="K274" s="306"/>
      <c r="L274" s="307"/>
      <c r="M274" s="355"/>
      <c r="N274" s="306"/>
      <c r="O274" s="307"/>
      <c r="P274" s="356"/>
      <c r="Q274" s="305"/>
      <c r="R274" s="305"/>
      <c r="S274" s="305"/>
      <c r="T274" s="313"/>
      <c r="U274" s="39"/>
      <c r="V274" s="39"/>
      <c r="W274" s="39"/>
      <c r="X274" s="578"/>
      <c r="Y274" s="39"/>
      <c r="Z274" s="979"/>
      <c r="AA274" s="39"/>
      <c r="AB274" s="32"/>
      <c r="AC274" s="809"/>
      <c r="AD274" s="809"/>
      <c r="AE274" s="809"/>
      <c r="AF274" s="955"/>
      <c r="AG274" s="809">
        <f t="shared" si="53"/>
        <v>0</v>
      </c>
      <c r="AH274" s="809">
        <f t="shared" si="54"/>
        <v>0</v>
      </c>
    </row>
    <row r="275" spans="1:34" s="621" customFormat="1" ht="15.75" customHeight="1" hidden="1">
      <c r="A275" s="944"/>
      <c r="B275" s="627"/>
      <c r="C275" s="944"/>
      <c r="D275" s="315"/>
      <c r="E275" s="306"/>
      <c r="F275" s="307"/>
      <c r="G275" s="355"/>
      <c r="H275" s="306"/>
      <c r="I275" s="307">
        <v>0</v>
      </c>
      <c r="J275" s="355"/>
      <c r="K275" s="306"/>
      <c r="L275" s="307"/>
      <c r="M275" s="355"/>
      <c r="N275" s="306"/>
      <c r="O275" s="307"/>
      <c r="P275" s="356"/>
      <c r="Q275" s="305"/>
      <c r="R275" s="305"/>
      <c r="S275" s="305"/>
      <c r="T275" s="313"/>
      <c r="U275" s="39"/>
      <c r="V275" s="39"/>
      <c r="W275" s="39"/>
      <c r="X275" s="578"/>
      <c r="Y275" s="39"/>
      <c r="Z275" s="979"/>
      <c r="AA275" s="39"/>
      <c r="AB275" s="32"/>
      <c r="AC275" s="809"/>
      <c r="AD275" s="809"/>
      <c r="AE275" s="809"/>
      <c r="AF275" s="955"/>
      <c r="AG275" s="809">
        <f t="shared" si="53"/>
        <v>0</v>
      </c>
      <c r="AH275" s="809">
        <f t="shared" si="54"/>
        <v>0</v>
      </c>
    </row>
    <row r="276" spans="1:34" s="621" customFormat="1" ht="15.75" customHeight="1" hidden="1">
      <c r="A276" s="944"/>
      <c r="B276" s="627"/>
      <c r="C276" s="944"/>
      <c r="D276" s="315"/>
      <c r="E276" s="306"/>
      <c r="F276" s="307"/>
      <c r="G276" s="355"/>
      <c r="H276" s="306"/>
      <c r="I276" s="307">
        <v>0</v>
      </c>
      <c r="J276" s="355"/>
      <c r="K276" s="306"/>
      <c r="L276" s="307"/>
      <c r="M276" s="355"/>
      <c r="N276" s="306"/>
      <c r="O276" s="307"/>
      <c r="P276" s="356"/>
      <c r="Q276" s="305"/>
      <c r="R276" s="305"/>
      <c r="S276" s="305"/>
      <c r="T276" s="313"/>
      <c r="U276" s="39"/>
      <c r="V276" s="39"/>
      <c r="W276" s="39"/>
      <c r="X276" s="578"/>
      <c r="Y276" s="39"/>
      <c r="Z276" s="979"/>
      <c r="AA276" s="39"/>
      <c r="AB276" s="32"/>
      <c r="AC276" s="809"/>
      <c r="AD276" s="809"/>
      <c r="AE276" s="809"/>
      <c r="AF276" s="955"/>
      <c r="AG276" s="809">
        <f t="shared" si="53"/>
        <v>0</v>
      </c>
      <c r="AH276" s="809">
        <f t="shared" si="54"/>
        <v>0</v>
      </c>
    </row>
    <row r="277" spans="1:34" s="621" customFormat="1" ht="15.75" customHeight="1" hidden="1">
      <c r="A277" s="944"/>
      <c r="B277" s="627"/>
      <c r="C277" s="944"/>
      <c r="D277" s="315"/>
      <c r="E277" s="306"/>
      <c r="F277" s="307"/>
      <c r="G277" s="355"/>
      <c r="H277" s="306"/>
      <c r="I277" s="307">
        <v>0</v>
      </c>
      <c r="J277" s="355"/>
      <c r="K277" s="306"/>
      <c r="L277" s="307"/>
      <c r="M277" s="355"/>
      <c r="N277" s="306"/>
      <c r="O277" s="307"/>
      <c r="P277" s="356"/>
      <c r="Q277" s="305"/>
      <c r="R277" s="305"/>
      <c r="S277" s="305"/>
      <c r="T277" s="313"/>
      <c r="U277" s="39"/>
      <c r="V277" s="39"/>
      <c r="W277" s="39"/>
      <c r="X277" s="578"/>
      <c r="Y277" s="39"/>
      <c r="Z277" s="979"/>
      <c r="AA277" s="39"/>
      <c r="AB277" s="32"/>
      <c r="AC277" s="809"/>
      <c r="AD277" s="809"/>
      <c r="AE277" s="809"/>
      <c r="AF277" s="955"/>
      <c r="AG277" s="809">
        <f t="shared" si="53"/>
        <v>0</v>
      </c>
      <c r="AH277" s="809">
        <f t="shared" si="54"/>
        <v>0</v>
      </c>
    </row>
    <row r="278" spans="1:34" s="621" customFormat="1" ht="15.75" customHeight="1" hidden="1">
      <c r="A278" s="944"/>
      <c r="B278" s="627"/>
      <c r="C278" s="944"/>
      <c r="D278" s="315"/>
      <c r="E278" s="306"/>
      <c r="F278" s="307"/>
      <c r="G278" s="355"/>
      <c r="H278" s="306"/>
      <c r="I278" s="307">
        <v>0</v>
      </c>
      <c r="J278" s="355"/>
      <c r="K278" s="306"/>
      <c r="L278" s="307"/>
      <c r="M278" s="355"/>
      <c r="N278" s="306"/>
      <c r="O278" s="307"/>
      <c r="P278" s="356"/>
      <c r="Q278" s="305"/>
      <c r="R278" s="305"/>
      <c r="S278" s="305"/>
      <c r="T278" s="313"/>
      <c r="U278" s="39"/>
      <c r="V278" s="39"/>
      <c r="W278" s="39"/>
      <c r="X278" s="578"/>
      <c r="Y278" s="39"/>
      <c r="Z278" s="979"/>
      <c r="AA278" s="39"/>
      <c r="AB278" s="32"/>
      <c r="AC278" s="809"/>
      <c r="AD278" s="809"/>
      <c r="AE278" s="809"/>
      <c r="AF278" s="955"/>
      <c r="AG278" s="809">
        <f t="shared" si="53"/>
        <v>0</v>
      </c>
      <c r="AH278" s="809">
        <f t="shared" si="54"/>
        <v>0</v>
      </c>
    </row>
    <row r="279" spans="1:34" s="621" customFormat="1" ht="15.75" customHeight="1" hidden="1">
      <c r="A279" s="944"/>
      <c r="B279" s="627"/>
      <c r="C279" s="944"/>
      <c r="D279" s="315"/>
      <c r="E279" s="306"/>
      <c r="F279" s="307"/>
      <c r="G279" s="355"/>
      <c r="H279" s="306"/>
      <c r="I279" s="307">
        <v>0</v>
      </c>
      <c r="J279" s="355"/>
      <c r="K279" s="306"/>
      <c r="L279" s="307"/>
      <c r="M279" s="355"/>
      <c r="N279" s="306"/>
      <c r="O279" s="307"/>
      <c r="P279" s="356"/>
      <c r="Q279" s="305"/>
      <c r="R279" s="305"/>
      <c r="S279" s="305"/>
      <c r="T279" s="313"/>
      <c r="U279" s="39"/>
      <c r="V279" s="39"/>
      <c r="W279" s="39"/>
      <c r="X279" s="578"/>
      <c r="Y279" s="39"/>
      <c r="Z279" s="979"/>
      <c r="AA279" s="39"/>
      <c r="AB279" s="32"/>
      <c r="AC279" s="809"/>
      <c r="AD279" s="809"/>
      <c r="AE279" s="809"/>
      <c r="AF279" s="955"/>
      <c r="AG279" s="809">
        <f t="shared" si="53"/>
        <v>0</v>
      </c>
      <c r="AH279" s="809">
        <f t="shared" si="54"/>
        <v>0</v>
      </c>
    </row>
    <row r="280" spans="1:34" s="621" customFormat="1" ht="15.75" customHeight="1" hidden="1">
      <c r="A280" s="944"/>
      <c r="B280" s="627"/>
      <c r="C280" s="944"/>
      <c r="D280" s="315"/>
      <c r="E280" s="306"/>
      <c r="F280" s="307"/>
      <c r="G280" s="355"/>
      <c r="H280" s="306"/>
      <c r="I280" s="307">
        <v>0</v>
      </c>
      <c r="J280" s="355"/>
      <c r="K280" s="306"/>
      <c r="L280" s="307"/>
      <c r="M280" s="355"/>
      <c r="N280" s="306"/>
      <c r="O280" s="307"/>
      <c r="P280" s="356"/>
      <c r="Q280" s="305"/>
      <c r="R280" s="305"/>
      <c r="S280" s="305"/>
      <c r="T280" s="313"/>
      <c r="U280" s="39"/>
      <c r="V280" s="39"/>
      <c r="W280" s="39"/>
      <c r="X280" s="578"/>
      <c r="Y280" s="39"/>
      <c r="Z280" s="979"/>
      <c r="AA280" s="39"/>
      <c r="AB280" s="32"/>
      <c r="AC280" s="809"/>
      <c r="AD280" s="809"/>
      <c r="AE280" s="809"/>
      <c r="AF280" s="955"/>
      <c r="AG280" s="809">
        <f t="shared" si="53"/>
        <v>0</v>
      </c>
      <c r="AH280" s="809">
        <f t="shared" si="54"/>
        <v>0</v>
      </c>
    </row>
    <row r="281" spans="1:34" s="621" customFormat="1" ht="15.75" customHeight="1" hidden="1">
      <c r="A281" s="944"/>
      <c r="B281" s="627"/>
      <c r="C281" s="944"/>
      <c r="D281" s="315"/>
      <c r="E281" s="306"/>
      <c r="F281" s="307"/>
      <c r="G281" s="355"/>
      <c r="H281" s="306"/>
      <c r="I281" s="307">
        <v>0</v>
      </c>
      <c r="J281" s="355"/>
      <c r="K281" s="306"/>
      <c r="L281" s="307"/>
      <c r="M281" s="355"/>
      <c r="N281" s="306"/>
      <c r="O281" s="307"/>
      <c r="P281" s="356"/>
      <c r="Q281" s="305"/>
      <c r="R281" s="305"/>
      <c r="S281" s="305"/>
      <c r="T281" s="313"/>
      <c r="U281" s="39"/>
      <c r="V281" s="39"/>
      <c r="W281" s="39"/>
      <c r="X281" s="578"/>
      <c r="Y281" s="39"/>
      <c r="Z281" s="979"/>
      <c r="AA281" s="39"/>
      <c r="AB281" s="32"/>
      <c r="AC281" s="809"/>
      <c r="AD281" s="809"/>
      <c r="AE281" s="809"/>
      <c r="AF281" s="955"/>
      <c r="AG281" s="809">
        <f t="shared" si="53"/>
        <v>0</v>
      </c>
      <c r="AH281" s="809">
        <f t="shared" si="54"/>
        <v>0</v>
      </c>
    </row>
    <row r="282" spans="1:34" s="621" customFormat="1" ht="15.75" customHeight="1" hidden="1">
      <c r="A282" s="944"/>
      <c r="B282" s="627"/>
      <c r="C282" s="944"/>
      <c r="D282" s="315"/>
      <c r="E282" s="306"/>
      <c r="F282" s="307"/>
      <c r="G282" s="355"/>
      <c r="H282" s="306"/>
      <c r="I282" s="307">
        <v>0</v>
      </c>
      <c r="J282" s="355"/>
      <c r="K282" s="306"/>
      <c r="L282" s="307"/>
      <c r="M282" s="355"/>
      <c r="N282" s="306"/>
      <c r="O282" s="307"/>
      <c r="P282" s="356"/>
      <c r="Q282" s="305"/>
      <c r="R282" s="305"/>
      <c r="S282" s="305"/>
      <c r="T282" s="313"/>
      <c r="U282" s="39"/>
      <c r="V282" s="39"/>
      <c r="W282" s="39"/>
      <c r="X282" s="578"/>
      <c r="Y282" s="39"/>
      <c r="Z282" s="979"/>
      <c r="AA282" s="39"/>
      <c r="AB282" s="32"/>
      <c r="AC282" s="809"/>
      <c r="AD282" s="809"/>
      <c r="AE282" s="809"/>
      <c r="AF282" s="955"/>
      <c r="AG282" s="809">
        <f t="shared" si="53"/>
        <v>0</v>
      </c>
      <c r="AH282" s="809">
        <f t="shared" si="54"/>
        <v>0</v>
      </c>
    </row>
    <row r="283" spans="1:34" s="621" customFormat="1" ht="15.75" customHeight="1" hidden="1">
      <c r="A283" s="944"/>
      <c r="B283" s="627"/>
      <c r="C283" s="944"/>
      <c r="D283" s="315"/>
      <c r="E283" s="306"/>
      <c r="F283" s="307"/>
      <c r="G283" s="355"/>
      <c r="H283" s="306"/>
      <c r="I283" s="307">
        <v>0</v>
      </c>
      <c r="J283" s="355"/>
      <c r="K283" s="306"/>
      <c r="L283" s="307"/>
      <c r="M283" s="355"/>
      <c r="N283" s="306"/>
      <c r="O283" s="307"/>
      <c r="P283" s="356"/>
      <c r="Q283" s="305"/>
      <c r="R283" s="305"/>
      <c r="S283" s="305"/>
      <c r="T283" s="313"/>
      <c r="U283" s="39"/>
      <c r="V283" s="39"/>
      <c r="W283" s="39"/>
      <c r="X283" s="578"/>
      <c r="Y283" s="39"/>
      <c r="Z283" s="979"/>
      <c r="AA283" s="39"/>
      <c r="AB283" s="32"/>
      <c r="AC283" s="809"/>
      <c r="AD283" s="809"/>
      <c r="AE283" s="809"/>
      <c r="AF283" s="955"/>
      <c r="AG283" s="809">
        <f t="shared" si="53"/>
        <v>0</v>
      </c>
      <c r="AH283" s="809">
        <f t="shared" si="54"/>
        <v>0</v>
      </c>
    </row>
    <row r="284" spans="1:34" s="621" customFormat="1" ht="15.75" customHeight="1" hidden="1">
      <c r="A284" s="944"/>
      <c r="B284" s="627"/>
      <c r="C284" s="944"/>
      <c r="D284" s="315"/>
      <c r="E284" s="306"/>
      <c r="F284" s="307"/>
      <c r="G284" s="355"/>
      <c r="H284" s="306"/>
      <c r="I284" s="307">
        <v>0</v>
      </c>
      <c r="J284" s="355"/>
      <c r="K284" s="306"/>
      <c r="L284" s="307"/>
      <c r="M284" s="355"/>
      <c r="N284" s="306"/>
      <c r="O284" s="307"/>
      <c r="P284" s="356"/>
      <c r="Q284" s="305"/>
      <c r="R284" s="305"/>
      <c r="S284" s="305"/>
      <c r="T284" s="313"/>
      <c r="U284" s="39"/>
      <c r="V284" s="39"/>
      <c r="W284" s="39"/>
      <c r="X284" s="578"/>
      <c r="Y284" s="39"/>
      <c r="Z284" s="979"/>
      <c r="AA284" s="39"/>
      <c r="AB284" s="32"/>
      <c r="AC284" s="809"/>
      <c r="AD284" s="809"/>
      <c r="AE284" s="809"/>
      <c r="AF284" s="955"/>
      <c r="AG284" s="809">
        <f t="shared" si="53"/>
        <v>0</v>
      </c>
      <c r="AH284" s="809">
        <f t="shared" si="54"/>
        <v>0</v>
      </c>
    </row>
    <row r="285" spans="1:34" s="621" customFormat="1" ht="15.75" customHeight="1" hidden="1">
      <c r="A285" s="944"/>
      <c r="B285" s="627"/>
      <c r="C285" s="944"/>
      <c r="D285" s="315"/>
      <c r="E285" s="306"/>
      <c r="F285" s="307"/>
      <c r="G285" s="355"/>
      <c r="H285" s="306"/>
      <c r="I285" s="307">
        <v>0</v>
      </c>
      <c r="J285" s="355"/>
      <c r="K285" s="306"/>
      <c r="L285" s="307"/>
      <c r="M285" s="355"/>
      <c r="N285" s="306"/>
      <c r="O285" s="307"/>
      <c r="P285" s="356"/>
      <c r="Q285" s="305"/>
      <c r="R285" s="305"/>
      <c r="S285" s="305"/>
      <c r="T285" s="313"/>
      <c r="U285" s="39"/>
      <c r="V285" s="39"/>
      <c r="W285" s="39"/>
      <c r="X285" s="578"/>
      <c r="Y285" s="39"/>
      <c r="Z285" s="979"/>
      <c r="AA285" s="39"/>
      <c r="AB285" s="32"/>
      <c r="AC285" s="809"/>
      <c r="AD285" s="809"/>
      <c r="AE285" s="809"/>
      <c r="AF285" s="955"/>
      <c r="AG285" s="809">
        <f t="shared" si="53"/>
        <v>0</v>
      </c>
      <c r="AH285" s="809">
        <f t="shared" si="54"/>
        <v>0</v>
      </c>
    </row>
    <row r="286" spans="1:34" s="621" customFormat="1" ht="15.75" customHeight="1" hidden="1">
      <c r="A286" s="944"/>
      <c r="B286" s="627"/>
      <c r="C286" s="944"/>
      <c r="D286" s="315"/>
      <c r="E286" s="306"/>
      <c r="F286" s="307"/>
      <c r="G286" s="355"/>
      <c r="H286" s="306"/>
      <c r="I286" s="307">
        <v>0</v>
      </c>
      <c r="J286" s="355"/>
      <c r="K286" s="306"/>
      <c r="L286" s="307"/>
      <c r="M286" s="355"/>
      <c r="N286" s="306"/>
      <c r="O286" s="307"/>
      <c r="P286" s="356"/>
      <c r="Q286" s="305"/>
      <c r="R286" s="305"/>
      <c r="S286" s="305"/>
      <c r="T286" s="313"/>
      <c r="U286" s="39"/>
      <c r="V286" s="39"/>
      <c r="W286" s="39"/>
      <c r="X286" s="578"/>
      <c r="Y286" s="39"/>
      <c r="Z286" s="979"/>
      <c r="AA286" s="39"/>
      <c r="AB286" s="32"/>
      <c r="AC286" s="809"/>
      <c r="AD286" s="809"/>
      <c r="AE286" s="809"/>
      <c r="AF286" s="955"/>
      <c r="AG286" s="809">
        <f t="shared" si="53"/>
        <v>0</v>
      </c>
      <c r="AH286" s="809">
        <f t="shared" si="54"/>
        <v>0</v>
      </c>
    </row>
    <row r="287" spans="1:34" s="621" customFormat="1" ht="15.75" customHeight="1" hidden="1">
      <c r="A287" s="944"/>
      <c r="B287" s="627"/>
      <c r="C287" s="944"/>
      <c r="D287" s="315"/>
      <c r="E287" s="306"/>
      <c r="F287" s="307"/>
      <c r="G287" s="355"/>
      <c r="H287" s="306"/>
      <c r="I287" s="307">
        <v>0</v>
      </c>
      <c r="J287" s="355"/>
      <c r="K287" s="306"/>
      <c r="L287" s="307"/>
      <c r="M287" s="355"/>
      <c r="N287" s="306"/>
      <c r="O287" s="307"/>
      <c r="P287" s="356"/>
      <c r="Q287" s="305"/>
      <c r="R287" s="305"/>
      <c r="S287" s="305"/>
      <c r="T287" s="313"/>
      <c r="U287" s="39"/>
      <c r="V287" s="39"/>
      <c r="W287" s="39"/>
      <c r="X287" s="578"/>
      <c r="Y287" s="39"/>
      <c r="Z287" s="979"/>
      <c r="AA287" s="39"/>
      <c r="AB287" s="32"/>
      <c r="AC287" s="809"/>
      <c r="AD287" s="809"/>
      <c r="AE287" s="809"/>
      <c r="AF287" s="955"/>
      <c r="AG287" s="809">
        <f t="shared" si="53"/>
        <v>0</v>
      </c>
      <c r="AH287" s="809">
        <f t="shared" si="54"/>
        <v>0</v>
      </c>
    </row>
    <row r="288" spans="1:34" s="621" customFormat="1" ht="15.75" customHeight="1" hidden="1">
      <c r="A288" s="944"/>
      <c r="B288" s="627"/>
      <c r="C288" s="944"/>
      <c r="D288" s="315"/>
      <c r="E288" s="306"/>
      <c r="F288" s="307"/>
      <c r="G288" s="355"/>
      <c r="H288" s="306"/>
      <c r="I288" s="307">
        <v>0</v>
      </c>
      <c r="J288" s="355"/>
      <c r="K288" s="306"/>
      <c r="L288" s="307"/>
      <c r="M288" s="355"/>
      <c r="N288" s="306"/>
      <c r="O288" s="307"/>
      <c r="P288" s="356"/>
      <c r="Q288" s="305"/>
      <c r="R288" s="305"/>
      <c r="S288" s="305"/>
      <c r="T288" s="313"/>
      <c r="U288" s="39"/>
      <c r="V288" s="39"/>
      <c r="W288" s="39"/>
      <c r="X288" s="578"/>
      <c r="Y288" s="39"/>
      <c r="Z288" s="979"/>
      <c r="AA288" s="39"/>
      <c r="AB288" s="32"/>
      <c r="AC288" s="809"/>
      <c r="AD288" s="809"/>
      <c r="AE288" s="809"/>
      <c r="AF288" s="955"/>
      <c r="AG288" s="809">
        <f t="shared" si="53"/>
        <v>0</v>
      </c>
      <c r="AH288" s="809">
        <f t="shared" si="54"/>
        <v>0</v>
      </c>
    </row>
    <row r="289" spans="1:34" s="621" customFormat="1" ht="15.75" customHeight="1" hidden="1">
      <c r="A289" s="944"/>
      <c r="B289" s="627"/>
      <c r="C289" s="944"/>
      <c r="D289" s="315"/>
      <c r="E289" s="306"/>
      <c r="F289" s="307"/>
      <c r="G289" s="355"/>
      <c r="H289" s="306"/>
      <c r="I289" s="307">
        <v>0</v>
      </c>
      <c r="J289" s="355"/>
      <c r="K289" s="306"/>
      <c r="L289" s="307"/>
      <c r="M289" s="355"/>
      <c r="N289" s="306"/>
      <c r="O289" s="307"/>
      <c r="P289" s="356"/>
      <c r="Q289" s="305"/>
      <c r="R289" s="305"/>
      <c r="S289" s="305"/>
      <c r="T289" s="313"/>
      <c r="U289" s="39"/>
      <c r="V289" s="39"/>
      <c r="W289" s="39"/>
      <c r="X289" s="578"/>
      <c r="Y289" s="39"/>
      <c r="Z289" s="979"/>
      <c r="AA289" s="39"/>
      <c r="AB289" s="32"/>
      <c r="AC289" s="809"/>
      <c r="AD289" s="809"/>
      <c r="AE289" s="809"/>
      <c r="AF289" s="955"/>
      <c r="AG289" s="809">
        <f t="shared" si="53"/>
        <v>0</v>
      </c>
      <c r="AH289" s="809">
        <f t="shared" si="54"/>
        <v>0</v>
      </c>
    </row>
    <row r="290" spans="1:34" s="621" customFormat="1" ht="15.75" customHeight="1" hidden="1">
      <c r="A290" s="944"/>
      <c r="B290" s="627"/>
      <c r="C290" s="944"/>
      <c r="D290" s="315"/>
      <c r="E290" s="306"/>
      <c r="F290" s="307"/>
      <c r="G290" s="355"/>
      <c r="H290" s="306"/>
      <c r="I290" s="307"/>
      <c r="J290" s="355"/>
      <c r="K290" s="306"/>
      <c r="L290" s="307"/>
      <c r="M290" s="355"/>
      <c r="N290" s="306"/>
      <c r="O290" s="307"/>
      <c r="P290" s="356"/>
      <c r="Q290" s="305"/>
      <c r="R290" s="305"/>
      <c r="S290" s="305"/>
      <c r="T290" s="313"/>
      <c r="U290" s="39"/>
      <c r="V290" s="39"/>
      <c r="W290" s="39"/>
      <c r="X290" s="578"/>
      <c r="Y290" s="39"/>
      <c r="Z290" s="979"/>
      <c r="AA290" s="39"/>
      <c r="AB290" s="32"/>
      <c r="AC290" s="809"/>
      <c r="AD290" s="809"/>
      <c r="AE290" s="809"/>
      <c r="AF290" s="955"/>
      <c r="AG290" s="809">
        <f t="shared" si="53"/>
        <v>0</v>
      </c>
      <c r="AH290" s="809">
        <f t="shared" si="54"/>
        <v>0</v>
      </c>
    </row>
    <row r="291" spans="1:34" s="621" customFormat="1" ht="15.75" customHeight="1" hidden="1">
      <c r="A291" s="944"/>
      <c r="B291" s="627"/>
      <c r="C291" s="944"/>
      <c r="D291" s="315"/>
      <c r="E291" s="306"/>
      <c r="F291" s="307"/>
      <c r="G291" s="355"/>
      <c r="H291" s="306"/>
      <c r="I291" s="307"/>
      <c r="J291" s="355"/>
      <c r="K291" s="306"/>
      <c r="L291" s="307"/>
      <c r="M291" s="355"/>
      <c r="N291" s="306"/>
      <c r="O291" s="307"/>
      <c r="P291" s="356"/>
      <c r="Q291" s="305"/>
      <c r="R291" s="305"/>
      <c r="S291" s="305"/>
      <c r="T291" s="313"/>
      <c r="U291" s="39"/>
      <c r="V291" s="39"/>
      <c r="W291" s="39"/>
      <c r="X291" s="578"/>
      <c r="Y291" s="39"/>
      <c r="Z291" s="979"/>
      <c r="AA291" s="39"/>
      <c r="AB291" s="32"/>
      <c r="AC291" s="809"/>
      <c r="AD291" s="809"/>
      <c r="AE291" s="809"/>
      <c r="AF291" s="955"/>
      <c r="AG291" s="809">
        <f t="shared" si="53"/>
        <v>0</v>
      </c>
      <c r="AH291" s="809">
        <f t="shared" si="54"/>
        <v>0</v>
      </c>
    </row>
    <row r="292" spans="1:34" s="621" customFormat="1" ht="15.75" customHeight="1" hidden="1">
      <c r="A292" s="944"/>
      <c r="B292" s="627"/>
      <c r="C292" s="944"/>
      <c r="D292" s="315"/>
      <c r="E292" s="306"/>
      <c r="F292" s="307"/>
      <c r="G292" s="355"/>
      <c r="H292" s="306"/>
      <c r="I292" s="307"/>
      <c r="J292" s="355"/>
      <c r="K292" s="306"/>
      <c r="L292" s="307"/>
      <c r="M292" s="355"/>
      <c r="N292" s="306"/>
      <c r="O292" s="307"/>
      <c r="P292" s="356"/>
      <c r="Q292" s="305"/>
      <c r="R292" s="305"/>
      <c r="S292" s="305"/>
      <c r="T292" s="313"/>
      <c r="U292" s="39"/>
      <c r="V292" s="39"/>
      <c r="W292" s="39"/>
      <c r="X292" s="578"/>
      <c r="Y292" s="39"/>
      <c r="Z292" s="979"/>
      <c r="AA292" s="39"/>
      <c r="AB292" s="32"/>
      <c r="AC292" s="809"/>
      <c r="AD292" s="809"/>
      <c r="AE292" s="809"/>
      <c r="AF292" s="955"/>
      <c r="AG292" s="809">
        <f t="shared" si="53"/>
        <v>0</v>
      </c>
      <c r="AH292" s="809">
        <f t="shared" si="54"/>
        <v>0</v>
      </c>
    </row>
    <row r="293" spans="1:34" s="621" customFormat="1" ht="15.75" customHeight="1" hidden="1">
      <c r="A293" s="944"/>
      <c r="B293" s="627"/>
      <c r="C293" s="944"/>
      <c r="D293" s="315"/>
      <c r="E293" s="306"/>
      <c r="F293" s="307"/>
      <c r="G293" s="355"/>
      <c r="H293" s="306"/>
      <c r="I293" s="307">
        <v>0</v>
      </c>
      <c r="J293" s="355"/>
      <c r="K293" s="306"/>
      <c r="L293" s="307"/>
      <c r="M293" s="355"/>
      <c r="N293" s="306"/>
      <c r="O293" s="307"/>
      <c r="P293" s="356"/>
      <c r="Q293" s="305"/>
      <c r="R293" s="305"/>
      <c r="S293" s="305"/>
      <c r="T293" s="313"/>
      <c r="U293" s="39"/>
      <c r="V293" s="39"/>
      <c r="W293" s="39"/>
      <c r="X293" s="578"/>
      <c r="Y293" s="39"/>
      <c r="Z293" s="979"/>
      <c r="AA293" s="39"/>
      <c r="AB293" s="32"/>
      <c r="AC293" s="809"/>
      <c r="AD293" s="809"/>
      <c r="AE293" s="809"/>
      <c r="AF293" s="955"/>
      <c r="AG293" s="809">
        <f t="shared" si="53"/>
        <v>0</v>
      </c>
      <c r="AH293" s="809">
        <f t="shared" si="54"/>
        <v>0</v>
      </c>
    </row>
    <row r="294" spans="1:34" s="621" customFormat="1" ht="15.75" customHeight="1" hidden="1">
      <c r="A294" s="944"/>
      <c r="B294" s="627"/>
      <c r="C294" s="944"/>
      <c r="D294" s="315"/>
      <c r="E294" s="306"/>
      <c r="F294" s="307"/>
      <c r="G294" s="355"/>
      <c r="H294" s="306"/>
      <c r="I294" s="307">
        <v>0</v>
      </c>
      <c r="J294" s="355"/>
      <c r="K294" s="306"/>
      <c r="L294" s="307"/>
      <c r="M294" s="355"/>
      <c r="N294" s="306"/>
      <c r="O294" s="307"/>
      <c r="P294" s="356"/>
      <c r="Q294" s="305"/>
      <c r="R294" s="305"/>
      <c r="S294" s="305"/>
      <c r="T294" s="313"/>
      <c r="U294" s="39"/>
      <c r="V294" s="39"/>
      <c r="W294" s="39"/>
      <c r="X294" s="578"/>
      <c r="Y294" s="39"/>
      <c r="Z294" s="979"/>
      <c r="AA294" s="39"/>
      <c r="AB294" s="32"/>
      <c r="AC294" s="809"/>
      <c r="AD294" s="809"/>
      <c r="AE294" s="809"/>
      <c r="AF294" s="955"/>
      <c r="AG294" s="809">
        <f t="shared" si="53"/>
        <v>0</v>
      </c>
      <c r="AH294" s="809">
        <f t="shared" si="54"/>
        <v>0</v>
      </c>
    </row>
    <row r="295" spans="1:34" s="621" customFormat="1" ht="15.75" customHeight="1" hidden="1">
      <c r="A295" s="944"/>
      <c r="B295" s="627"/>
      <c r="C295" s="944"/>
      <c r="D295" s="315"/>
      <c r="E295" s="306"/>
      <c r="F295" s="307"/>
      <c r="G295" s="355"/>
      <c r="H295" s="306"/>
      <c r="I295" s="307">
        <v>0</v>
      </c>
      <c r="J295" s="355"/>
      <c r="K295" s="306"/>
      <c r="L295" s="307"/>
      <c r="M295" s="355"/>
      <c r="N295" s="306"/>
      <c r="O295" s="307"/>
      <c r="P295" s="356"/>
      <c r="Q295" s="305"/>
      <c r="R295" s="305"/>
      <c r="S295" s="305"/>
      <c r="T295" s="313"/>
      <c r="U295" s="39"/>
      <c r="V295" s="39"/>
      <c r="W295" s="39"/>
      <c r="X295" s="578"/>
      <c r="Y295" s="39"/>
      <c r="Z295" s="979"/>
      <c r="AA295" s="39"/>
      <c r="AB295" s="32"/>
      <c r="AC295" s="809"/>
      <c r="AD295" s="809"/>
      <c r="AE295" s="809"/>
      <c r="AF295" s="955"/>
      <c r="AG295" s="809">
        <f t="shared" si="53"/>
        <v>0</v>
      </c>
      <c r="AH295" s="809">
        <f t="shared" si="54"/>
        <v>0</v>
      </c>
    </row>
    <row r="296" spans="1:34" s="621" customFormat="1" ht="15.75" customHeight="1" hidden="1">
      <c r="A296" s="944"/>
      <c r="B296" s="627"/>
      <c r="C296" s="944"/>
      <c r="D296" s="315"/>
      <c r="E296" s="306"/>
      <c r="F296" s="307"/>
      <c r="G296" s="355"/>
      <c r="H296" s="306"/>
      <c r="I296" s="307">
        <v>0</v>
      </c>
      <c r="J296" s="355"/>
      <c r="K296" s="306"/>
      <c r="L296" s="307"/>
      <c r="M296" s="355"/>
      <c r="N296" s="306"/>
      <c r="O296" s="307"/>
      <c r="P296" s="356"/>
      <c r="Q296" s="305"/>
      <c r="R296" s="305"/>
      <c r="S296" s="305"/>
      <c r="T296" s="313"/>
      <c r="U296" s="39"/>
      <c r="V296" s="39"/>
      <c r="W296" s="39"/>
      <c r="X296" s="578"/>
      <c r="Y296" s="39"/>
      <c r="Z296" s="979"/>
      <c r="AA296" s="39"/>
      <c r="AB296" s="32"/>
      <c r="AC296" s="809"/>
      <c r="AD296" s="809"/>
      <c r="AE296" s="809"/>
      <c r="AF296" s="955"/>
      <c r="AG296" s="809">
        <f t="shared" si="53"/>
        <v>0</v>
      </c>
      <c r="AH296" s="809">
        <f t="shared" si="54"/>
        <v>0</v>
      </c>
    </row>
    <row r="297" spans="1:34" s="621" customFormat="1" ht="15.75" customHeight="1" hidden="1">
      <c r="A297" s="944"/>
      <c r="B297" s="627"/>
      <c r="C297" s="944"/>
      <c r="D297" s="315"/>
      <c r="E297" s="306"/>
      <c r="F297" s="307"/>
      <c r="G297" s="355"/>
      <c r="H297" s="306"/>
      <c r="I297" s="307">
        <v>0</v>
      </c>
      <c r="J297" s="355"/>
      <c r="K297" s="306"/>
      <c r="L297" s="307"/>
      <c r="M297" s="355"/>
      <c r="N297" s="306"/>
      <c r="O297" s="307"/>
      <c r="P297" s="356"/>
      <c r="Q297" s="305"/>
      <c r="R297" s="305"/>
      <c r="S297" s="305"/>
      <c r="T297" s="313"/>
      <c r="U297" s="39"/>
      <c r="V297" s="39"/>
      <c r="W297" s="39"/>
      <c r="X297" s="578"/>
      <c r="Y297" s="39"/>
      <c r="Z297" s="979"/>
      <c r="AA297" s="39"/>
      <c r="AB297" s="32"/>
      <c r="AC297" s="809"/>
      <c r="AD297" s="809"/>
      <c r="AE297" s="809"/>
      <c r="AF297" s="955"/>
      <c r="AG297" s="809">
        <f t="shared" si="53"/>
        <v>0</v>
      </c>
      <c r="AH297" s="809">
        <f t="shared" si="54"/>
        <v>0</v>
      </c>
    </row>
    <row r="298" spans="1:34" s="621" customFormat="1" ht="15.75" hidden="1">
      <c r="A298" s="944"/>
      <c r="B298" s="627"/>
      <c r="C298" s="944"/>
      <c r="D298" s="315"/>
      <c r="E298" s="306"/>
      <c r="F298" s="307"/>
      <c r="G298" s="355"/>
      <c r="H298" s="306"/>
      <c r="I298" s="307"/>
      <c r="J298" s="355"/>
      <c r="K298" s="306"/>
      <c r="L298" s="307"/>
      <c r="M298" s="355"/>
      <c r="N298" s="306"/>
      <c r="O298" s="307"/>
      <c r="P298" s="356"/>
      <c r="Q298" s="305"/>
      <c r="R298" s="305"/>
      <c r="S298" s="305"/>
      <c r="T298" s="313"/>
      <c r="U298" s="39"/>
      <c r="V298" s="39"/>
      <c r="W298" s="39"/>
      <c r="X298" s="578"/>
      <c r="Y298" s="39"/>
      <c r="Z298" s="979"/>
      <c r="AA298" s="39"/>
      <c r="AB298" s="32"/>
      <c r="AC298" s="809"/>
      <c r="AD298" s="809"/>
      <c r="AE298" s="809"/>
      <c r="AF298" s="955"/>
      <c r="AG298" s="809">
        <f t="shared" si="53"/>
        <v>0</v>
      </c>
      <c r="AH298" s="809">
        <f t="shared" si="54"/>
        <v>0</v>
      </c>
    </row>
    <row r="299" spans="1:34" s="621" customFormat="1" ht="15.75" hidden="1">
      <c r="A299" s="944"/>
      <c r="B299" s="627"/>
      <c r="C299" s="944"/>
      <c r="D299" s="315"/>
      <c r="E299" s="306"/>
      <c r="F299" s="307"/>
      <c r="G299" s="355"/>
      <c r="H299" s="306"/>
      <c r="I299" s="307">
        <v>0</v>
      </c>
      <c r="J299" s="355"/>
      <c r="K299" s="306"/>
      <c r="L299" s="307"/>
      <c r="M299" s="355"/>
      <c r="N299" s="306"/>
      <c r="O299" s="307"/>
      <c r="P299" s="356"/>
      <c r="Q299" s="305"/>
      <c r="R299" s="305"/>
      <c r="S299" s="305"/>
      <c r="T299" s="313"/>
      <c r="U299" s="39"/>
      <c r="V299" s="39"/>
      <c r="W299" s="39"/>
      <c r="X299" s="578"/>
      <c r="Y299" s="39"/>
      <c r="Z299" s="979"/>
      <c r="AA299" s="39"/>
      <c r="AB299" s="32"/>
      <c r="AC299" s="809"/>
      <c r="AD299" s="809"/>
      <c r="AE299" s="809"/>
      <c r="AF299" s="955"/>
      <c r="AG299" s="809">
        <f t="shared" si="53"/>
        <v>0</v>
      </c>
      <c r="AH299" s="809">
        <f t="shared" si="54"/>
        <v>0</v>
      </c>
    </row>
    <row r="300" spans="1:34" s="621" customFormat="1" ht="24.75" customHeight="1">
      <c r="A300" s="944"/>
      <c r="B300" s="1338" t="s">
        <v>610</v>
      </c>
      <c r="C300" s="1338"/>
      <c r="D300" s="1338"/>
      <c r="E300" s="306">
        <f>SUM(E212:E299)</f>
        <v>59500</v>
      </c>
      <c r="F300" s="307">
        <f>SUM(F212:F299)</f>
        <v>3000</v>
      </c>
      <c r="G300" s="355">
        <f>G540</f>
        <v>19166</v>
      </c>
      <c r="H300" s="483">
        <f>SUM(H212:H299)</f>
        <v>8088</v>
      </c>
      <c r="I300" s="307">
        <f>SUM(I212:I299)</f>
        <v>529</v>
      </c>
      <c r="J300" s="355">
        <f>J540</f>
        <v>44050</v>
      </c>
      <c r="K300" s="306">
        <f>SUM(K212:K299)</f>
        <v>59100</v>
      </c>
      <c r="L300" s="307">
        <f>SUM(L212:L299)</f>
        <v>0</v>
      </c>
      <c r="M300" s="355">
        <f>M540</f>
        <v>4014</v>
      </c>
      <c r="N300" s="306">
        <f>SUM(N212:N299)</f>
        <v>7955</v>
      </c>
      <c r="O300" s="307">
        <f>SUM(O212:O299)</f>
        <v>100</v>
      </c>
      <c r="P300" s="355">
        <f>P540</f>
        <v>0</v>
      </c>
      <c r="Q300" s="305">
        <f aca="true" t="shared" si="55" ref="Q300:Y300">SUM(Q212:Q299)</f>
        <v>1448</v>
      </c>
      <c r="R300" s="305"/>
      <c r="S300" s="305">
        <f t="shared" si="55"/>
        <v>3400</v>
      </c>
      <c r="T300" s="305">
        <f t="shared" si="55"/>
        <v>562</v>
      </c>
      <c r="U300" s="305">
        <f t="shared" si="55"/>
        <v>1428000</v>
      </c>
      <c r="V300" s="305">
        <f t="shared" si="55"/>
        <v>458500</v>
      </c>
      <c r="W300" s="39">
        <f t="shared" si="55"/>
        <v>969500</v>
      </c>
      <c r="X300" s="39">
        <f t="shared" si="55"/>
        <v>517600</v>
      </c>
      <c r="Y300" s="39">
        <f t="shared" si="55"/>
        <v>910400</v>
      </c>
      <c r="Z300" s="39"/>
      <c r="AA300" s="39">
        <f>SUM(AA212:AA299)</f>
        <v>907000</v>
      </c>
      <c r="AB300" s="32"/>
      <c r="AC300" s="809"/>
      <c r="AD300" s="809"/>
      <c r="AE300" s="809"/>
      <c r="AF300" s="955"/>
      <c r="AG300" s="809">
        <f t="shared" si="53"/>
        <v>8055</v>
      </c>
      <c r="AH300" s="809">
        <f t="shared" si="54"/>
        <v>1448</v>
      </c>
    </row>
    <row r="301" spans="1:34" s="621" customFormat="1" ht="24" customHeight="1">
      <c r="A301" s="944"/>
      <c r="B301" s="311"/>
      <c r="C301" s="944"/>
      <c r="D301" s="305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2"/>
      <c r="Q301" s="311"/>
      <c r="R301" s="311"/>
      <c r="S301" s="311"/>
      <c r="T301" s="316"/>
      <c r="U301" s="39"/>
      <c r="V301" s="39"/>
      <c r="W301" s="39"/>
      <c r="X301" s="578"/>
      <c r="Y301" s="39"/>
      <c r="Z301" s="979"/>
      <c r="AA301" s="39"/>
      <c r="AB301" s="32"/>
      <c r="AC301" s="809"/>
      <c r="AD301" s="809"/>
      <c r="AE301" s="809"/>
      <c r="AF301" s="955"/>
      <c r="AG301" s="809"/>
      <c r="AH301" s="809"/>
    </row>
    <row r="302" spans="1:34" s="621" customFormat="1" ht="19.5">
      <c r="A302" s="1908" t="s">
        <v>555</v>
      </c>
      <c r="B302" s="1908"/>
      <c r="C302" s="1908"/>
      <c r="D302" s="1908"/>
      <c r="E302" s="1908"/>
      <c r="F302" s="1908"/>
      <c r="G302" s="1908"/>
      <c r="H302" s="1908"/>
      <c r="I302" s="1908"/>
      <c r="J302" s="1908"/>
      <c r="K302" s="1908"/>
      <c r="L302" s="1908"/>
      <c r="M302" s="1908"/>
      <c r="N302" s="1908"/>
      <c r="O302" s="1908"/>
      <c r="P302" s="1908"/>
      <c r="Q302" s="1908"/>
      <c r="R302" s="1908"/>
      <c r="S302" s="1908"/>
      <c r="T302" s="1908"/>
      <c r="U302" s="1908"/>
      <c r="V302" s="1908"/>
      <c r="W302" s="1908"/>
      <c r="X302" s="578"/>
      <c r="Y302" s="1872" t="s">
        <v>555</v>
      </c>
      <c r="Z302" s="1872"/>
      <c r="AA302" s="1872"/>
      <c r="AB302" s="991"/>
      <c r="AC302" s="953"/>
      <c r="AD302" s="953"/>
      <c r="AE302" s="809"/>
      <c r="AF302" s="952"/>
      <c r="AG302" s="809"/>
      <c r="AH302" s="809"/>
    </row>
    <row r="303" spans="1:34" s="621" customFormat="1" ht="24" customHeight="1">
      <c r="A303" s="1893" t="s">
        <v>451</v>
      </c>
      <c r="B303" s="1896" t="s">
        <v>760</v>
      </c>
      <c r="C303" s="1893" t="s">
        <v>759</v>
      </c>
      <c r="D303" s="1894" t="s">
        <v>460</v>
      </c>
      <c r="E303" s="1892" t="s">
        <v>2</v>
      </c>
      <c r="F303" s="1892"/>
      <c r="G303" s="1892"/>
      <c r="H303" s="1892"/>
      <c r="I303" s="1892"/>
      <c r="J303" s="1892"/>
      <c r="K303" s="1891" t="s">
        <v>8</v>
      </c>
      <c r="L303" s="1891"/>
      <c r="M303" s="1891"/>
      <c r="N303" s="1891"/>
      <c r="O303" s="1891"/>
      <c r="P303" s="1891"/>
      <c r="Q303" s="1891"/>
      <c r="R303" s="990"/>
      <c r="S303" s="305"/>
      <c r="T303" s="313"/>
      <c r="U303" s="39"/>
      <c r="V303" s="39"/>
      <c r="W303" s="39"/>
      <c r="X303" s="1875" t="s">
        <v>918</v>
      </c>
      <c r="Y303" s="1876" t="s">
        <v>919</v>
      </c>
      <c r="Z303" s="1877" t="s">
        <v>631</v>
      </c>
      <c r="AA303" s="1873" t="s">
        <v>920</v>
      </c>
      <c r="AB303" s="1868" t="s">
        <v>760</v>
      </c>
      <c r="AC303" s="1865" t="s">
        <v>913</v>
      </c>
      <c r="AD303" s="1865" t="s">
        <v>915</v>
      </c>
      <c r="AE303" s="1875" t="s">
        <v>914</v>
      </c>
      <c r="AF303" s="1924" t="s">
        <v>916</v>
      </c>
      <c r="AG303" s="1876" t="s">
        <v>927</v>
      </c>
      <c r="AH303" s="1876" t="s">
        <v>928</v>
      </c>
    </row>
    <row r="304" spans="1:34" s="621" customFormat="1" ht="22.5" customHeight="1">
      <c r="A304" s="1893"/>
      <c r="B304" s="1896"/>
      <c r="C304" s="1893"/>
      <c r="D304" s="1894"/>
      <c r="E304" s="1881" t="s">
        <v>1</v>
      </c>
      <c r="F304" s="1881"/>
      <c r="G304" s="1881"/>
      <c r="H304" s="1881" t="s">
        <v>462</v>
      </c>
      <c r="I304" s="1881"/>
      <c r="J304" s="1881"/>
      <c r="K304" s="651"/>
      <c r="L304" s="652" t="s">
        <v>1</v>
      </c>
      <c r="M304" s="653"/>
      <c r="N304" s="652" t="s">
        <v>463</v>
      </c>
      <c r="O304" s="652"/>
      <c r="P304" s="652"/>
      <c r="Q304" s="1879" t="s">
        <v>762</v>
      </c>
      <c r="R304" s="1879" t="s">
        <v>409</v>
      </c>
      <c r="S304" s="1356" t="s">
        <v>464</v>
      </c>
      <c r="T304" s="1880" t="s">
        <v>465</v>
      </c>
      <c r="U304" s="1356" t="s">
        <v>697</v>
      </c>
      <c r="V304" s="1356" t="s">
        <v>896</v>
      </c>
      <c r="W304" s="1356" t="s">
        <v>698</v>
      </c>
      <c r="X304" s="1875"/>
      <c r="Y304" s="1876"/>
      <c r="Z304" s="1877"/>
      <c r="AA304" s="1874"/>
      <c r="AB304" s="1868"/>
      <c r="AC304" s="1866"/>
      <c r="AD304" s="1866"/>
      <c r="AE304" s="1875"/>
      <c r="AF304" s="1924"/>
      <c r="AG304" s="1876"/>
      <c r="AH304" s="1876"/>
    </row>
    <row r="305" spans="1:34" s="621" customFormat="1" ht="37.5" customHeight="1">
      <c r="A305" s="1893"/>
      <c r="B305" s="1896"/>
      <c r="C305" s="1893"/>
      <c r="D305" s="1894"/>
      <c r="E305" s="631" t="s">
        <v>694</v>
      </c>
      <c r="F305" s="631" t="s">
        <v>440</v>
      </c>
      <c r="G305" s="631" t="s">
        <v>695</v>
      </c>
      <c r="H305" s="631" t="s">
        <v>717</v>
      </c>
      <c r="I305" s="631" t="s">
        <v>440</v>
      </c>
      <c r="J305" s="631" t="s">
        <v>695</v>
      </c>
      <c r="K305" s="632" t="s">
        <v>694</v>
      </c>
      <c r="L305" s="632" t="s">
        <v>440</v>
      </c>
      <c r="M305" s="632" t="s">
        <v>695</v>
      </c>
      <c r="N305" s="632" t="s">
        <v>694</v>
      </c>
      <c r="O305" s="632" t="s">
        <v>440</v>
      </c>
      <c r="P305" s="632" t="s">
        <v>718</v>
      </c>
      <c r="Q305" s="1879"/>
      <c r="R305" s="1879"/>
      <c r="S305" s="1356"/>
      <c r="T305" s="1880"/>
      <c r="U305" s="1356"/>
      <c r="V305" s="1356"/>
      <c r="W305" s="1356"/>
      <c r="X305" s="1875"/>
      <c r="Y305" s="1876"/>
      <c r="Z305" s="1877"/>
      <c r="AA305" s="1874"/>
      <c r="AB305" s="1868"/>
      <c r="AC305" s="1866"/>
      <c r="AD305" s="1866"/>
      <c r="AE305" s="1875"/>
      <c r="AF305" s="1924"/>
      <c r="AG305" s="1876"/>
      <c r="AH305" s="1876"/>
    </row>
    <row r="306" spans="1:34" s="621" customFormat="1" ht="14.25">
      <c r="A306" s="611">
        <v>1</v>
      </c>
      <c r="B306" s="611">
        <v>2</v>
      </c>
      <c r="C306" s="611">
        <v>3</v>
      </c>
      <c r="D306" s="616">
        <v>4</v>
      </c>
      <c r="E306" s="616">
        <v>5</v>
      </c>
      <c r="F306" s="611">
        <v>6</v>
      </c>
      <c r="G306" s="654">
        <v>7</v>
      </c>
      <c r="H306" s="616">
        <v>8</v>
      </c>
      <c r="I306" s="616">
        <v>9</v>
      </c>
      <c r="J306" s="616">
        <v>10</v>
      </c>
      <c r="K306" s="611">
        <v>11</v>
      </c>
      <c r="L306" s="611">
        <v>12</v>
      </c>
      <c r="M306" s="654">
        <v>13</v>
      </c>
      <c r="N306" s="616">
        <v>14</v>
      </c>
      <c r="O306" s="616">
        <v>15</v>
      </c>
      <c r="P306" s="992">
        <v>16</v>
      </c>
      <c r="Q306" s="616">
        <v>17</v>
      </c>
      <c r="R306" s="616"/>
      <c r="S306" s="616">
        <v>18</v>
      </c>
      <c r="T306" s="612">
        <v>19</v>
      </c>
      <c r="U306" s="613">
        <v>20</v>
      </c>
      <c r="V306" s="613">
        <v>21</v>
      </c>
      <c r="W306" s="613">
        <v>22</v>
      </c>
      <c r="X306" s="639">
        <v>23</v>
      </c>
      <c r="Y306" s="640">
        <v>24</v>
      </c>
      <c r="Z306" s="984">
        <v>25</v>
      </c>
      <c r="AA306" s="640">
        <v>26</v>
      </c>
      <c r="AB306" s="618">
        <v>27</v>
      </c>
      <c r="AC306" s="615">
        <v>28</v>
      </c>
      <c r="AD306" s="615">
        <v>29</v>
      </c>
      <c r="AE306" s="615">
        <v>30</v>
      </c>
      <c r="AF306" s="954">
        <v>31</v>
      </c>
      <c r="AG306" s="1004">
        <v>32</v>
      </c>
      <c r="AH306" s="1004">
        <v>33</v>
      </c>
    </row>
    <row r="307" spans="1:36" s="621" customFormat="1" ht="14.25">
      <c r="A307" s="944">
        <v>1</v>
      </c>
      <c r="B307" s="311">
        <v>1320</v>
      </c>
      <c r="C307" s="944">
        <v>18</v>
      </c>
      <c r="D307" s="305" t="s">
        <v>556</v>
      </c>
      <c r="E307" s="306">
        <v>1000</v>
      </c>
      <c r="F307" s="307">
        <v>0</v>
      </c>
      <c r="G307" s="308"/>
      <c r="H307" s="840">
        <v>58</v>
      </c>
      <c r="I307" s="671">
        <v>0</v>
      </c>
      <c r="J307" s="663"/>
      <c r="K307" s="306">
        <v>1000</v>
      </c>
      <c r="L307" s="307"/>
      <c r="M307" s="308"/>
      <c r="N307" s="646">
        <v>58</v>
      </c>
      <c r="O307" s="646"/>
      <c r="P307" s="648"/>
      <c r="Q307" s="305">
        <v>12</v>
      </c>
      <c r="R307" s="305">
        <f aca="true" t="shared" si="56" ref="R307:R324">SUM(K307:Q307)</f>
        <v>1070</v>
      </c>
      <c r="S307" s="307">
        <f aca="true" t="shared" si="57" ref="S307:S319">E307+F307-K307-L307</f>
        <v>0</v>
      </c>
      <c r="T307" s="671">
        <f aca="true" t="shared" si="58" ref="T307:T324">H307+I307-N307-O307</f>
        <v>0</v>
      </c>
      <c r="U307" s="313">
        <v>24000</v>
      </c>
      <c r="V307" s="313">
        <v>17000</v>
      </c>
      <c r="W307" s="313">
        <f aca="true" t="shared" si="59" ref="W307:W319">U307-V307</f>
        <v>7000</v>
      </c>
      <c r="X307" s="578">
        <f aca="true" t="shared" si="60" ref="X307:X319">V307+K307+L307+M307</f>
        <v>18000</v>
      </c>
      <c r="Y307" s="39">
        <f aca="true" t="shared" si="61" ref="Y307:Y319">U307-X307</f>
        <v>6000</v>
      </c>
      <c r="Z307" s="979">
        <f aca="true" t="shared" si="62" ref="Z307:Z319">IF(Y307=0,"cwi‡kva",IF(Y307&gt;0,""))</f>
      </c>
      <c r="AA307" s="39">
        <f aca="true" t="shared" si="63" ref="AA307:AA319">Y307-S307</f>
        <v>6000</v>
      </c>
      <c r="AB307" s="927">
        <v>1320</v>
      </c>
      <c r="AC307" s="809">
        <v>2125</v>
      </c>
      <c r="AD307" s="809">
        <v>120</v>
      </c>
      <c r="AE307" s="809">
        <v>2267</v>
      </c>
      <c r="AF307" s="955">
        <v>138</v>
      </c>
      <c r="AG307" s="809">
        <f t="shared" si="53"/>
        <v>2325</v>
      </c>
      <c r="AH307" s="809">
        <f t="shared" si="54"/>
        <v>150</v>
      </c>
      <c r="AI307" s="809"/>
      <c r="AJ307" s="809"/>
    </row>
    <row r="308" spans="1:36" s="621" customFormat="1" ht="14.25">
      <c r="A308" s="944">
        <v>2</v>
      </c>
      <c r="B308" s="311">
        <v>1321</v>
      </c>
      <c r="C308" s="944">
        <v>18</v>
      </c>
      <c r="D308" s="305" t="s">
        <v>557</v>
      </c>
      <c r="E308" s="306">
        <v>1000</v>
      </c>
      <c r="F308" s="307">
        <v>0</v>
      </c>
      <c r="G308" s="308"/>
      <c r="H308" s="840">
        <v>58</v>
      </c>
      <c r="I308" s="671">
        <v>0</v>
      </c>
      <c r="J308" s="663"/>
      <c r="K308" s="306">
        <v>1000</v>
      </c>
      <c r="L308" s="307"/>
      <c r="M308" s="308"/>
      <c r="N308" s="646">
        <v>58</v>
      </c>
      <c r="O308" s="646"/>
      <c r="P308" s="648"/>
      <c r="Q308" s="305">
        <v>12</v>
      </c>
      <c r="R308" s="305">
        <f t="shared" si="56"/>
        <v>1070</v>
      </c>
      <c r="S308" s="307">
        <f t="shared" si="57"/>
        <v>0</v>
      </c>
      <c r="T308" s="671">
        <f t="shared" si="58"/>
        <v>0</v>
      </c>
      <c r="U308" s="313">
        <v>24000</v>
      </c>
      <c r="V308" s="313">
        <v>17000</v>
      </c>
      <c r="W308" s="313">
        <f t="shared" si="59"/>
        <v>7000</v>
      </c>
      <c r="X308" s="578">
        <f t="shared" si="60"/>
        <v>18000</v>
      </c>
      <c r="Y308" s="39">
        <f t="shared" si="61"/>
        <v>6000</v>
      </c>
      <c r="Z308" s="979">
        <f t="shared" si="62"/>
      </c>
      <c r="AA308" s="39">
        <f t="shared" si="63"/>
        <v>6000</v>
      </c>
      <c r="AB308" s="927">
        <v>1321</v>
      </c>
      <c r="AC308" s="809">
        <v>2125</v>
      </c>
      <c r="AD308" s="809">
        <v>110</v>
      </c>
      <c r="AE308" s="809">
        <v>2267</v>
      </c>
      <c r="AF308" s="955">
        <v>128</v>
      </c>
      <c r="AG308" s="809">
        <f t="shared" si="53"/>
        <v>2325</v>
      </c>
      <c r="AH308" s="809">
        <f t="shared" si="54"/>
        <v>140</v>
      </c>
      <c r="AI308" s="809"/>
      <c r="AJ308" s="809"/>
    </row>
    <row r="309" spans="1:36" s="621" customFormat="1" ht="14.25">
      <c r="A309" s="944">
        <v>3</v>
      </c>
      <c r="B309" s="311">
        <v>1331</v>
      </c>
      <c r="C309" s="944">
        <v>18</v>
      </c>
      <c r="D309" s="307" t="s">
        <v>558</v>
      </c>
      <c r="E309" s="306">
        <v>1000</v>
      </c>
      <c r="F309" s="314">
        <v>0</v>
      </c>
      <c r="G309" s="479"/>
      <c r="H309" s="840">
        <v>58</v>
      </c>
      <c r="I309" s="671">
        <v>0</v>
      </c>
      <c r="J309" s="663"/>
      <c r="K309" s="306">
        <v>1000</v>
      </c>
      <c r="L309" s="307"/>
      <c r="M309" s="308"/>
      <c r="N309" s="646">
        <v>58</v>
      </c>
      <c r="O309" s="646"/>
      <c r="P309" s="648"/>
      <c r="Q309" s="305">
        <v>42</v>
      </c>
      <c r="R309" s="305">
        <f t="shared" si="56"/>
        <v>1100</v>
      </c>
      <c r="S309" s="307">
        <f t="shared" si="57"/>
        <v>0</v>
      </c>
      <c r="T309" s="671">
        <f t="shared" si="58"/>
        <v>0</v>
      </c>
      <c r="U309" s="313">
        <v>24000</v>
      </c>
      <c r="V309" s="313">
        <v>17000</v>
      </c>
      <c r="W309" s="313">
        <f t="shared" si="59"/>
        <v>7000</v>
      </c>
      <c r="X309" s="578">
        <f t="shared" si="60"/>
        <v>18000</v>
      </c>
      <c r="Y309" s="39">
        <f t="shared" si="61"/>
        <v>6000</v>
      </c>
      <c r="Z309" s="979">
        <f t="shared" si="62"/>
      </c>
      <c r="AA309" s="39">
        <f t="shared" si="63"/>
        <v>6000</v>
      </c>
      <c r="AB309" s="927">
        <v>1331</v>
      </c>
      <c r="AC309" s="809">
        <v>2125</v>
      </c>
      <c r="AD309" s="809">
        <v>160</v>
      </c>
      <c r="AE309" s="809">
        <v>2267</v>
      </c>
      <c r="AF309" s="955">
        <v>218</v>
      </c>
      <c r="AG309" s="809">
        <f t="shared" si="53"/>
        <v>2325</v>
      </c>
      <c r="AH309" s="809">
        <f t="shared" si="54"/>
        <v>260</v>
      </c>
      <c r="AI309" s="809"/>
      <c r="AJ309" s="809"/>
    </row>
    <row r="310" spans="1:36" s="621" customFormat="1" ht="14.25">
      <c r="A310" s="944">
        <v>4</v>
      </c>
      <c r="B310" s="311">
        <v>1336</v>
      </c>
      <c r="C310" s="944">
        <v>18</v>
      </c>
      <c r="D310" s="305" t="s">
        <v>290</v>
      </c>
      <c r="E310" s="306">
        <v>1000</v>
      </c>
      <c r="F310" s="307">
        <v>0</v>
      </c>
      <c r="G310" s="308"/>
      <c r="H310" s="840">
        <v>58</v>
      </c>
      <c r="I310" s="671">
        <v>0</v>
      </c>
      <c r="J310" s="663"/>
      <c r="K310" s="306">
        <v>1000</v>
      </c>
      <c r="L310" s="307"/>
      <c r="M310" s="308"/>
      <c r="N310" s="646">
        <v>58</v>
      </c>
      <c r="O310" s="646"/>
      <c r="P310" s="648"/>
      <c r="Q310" s="305">
        <v>42</v>
      </c>
      <c r="R310" s="305">
        <f t="shared" si="56"/>
        <v>1100</v>
      </c>
      <c r="S310" s="307">
        <f t="shared" si="57"/>
        <v>0</v>
      </c>
      <c r="T310" s="671">
        <f t="shared" si="58"/>
        <v>0</v>
      </c>
      <c r="U310" s="313">
        <v>24000</v>
      </c>
      <c r="V310" s="313">
        <v>17000</v>
      </c>
      <c r="W310" s="313">
        <f t="shared" si="59"/>
        <v>7000</v>
      </c>
      <c r="X310" s="578">
        <f t="shared" si="60"/>
        <v>18000</v>
      </c>
      <c r="Y310" s="39">
        <f t="shared" si="61"/>
        <v>6000</v>
      </c>
      <c r="Z310" s="979">
        <f t="shared" si="62"/>
      </c>
      <c r="AA310" s="39">
        <f t="shared" si="63"/>
        <v>6000</v>
      </c>
      <c r="AB310" s="927">
        <v>1336</v>
      </c>
      <c r="AC310" s="809">
        <v>2125</v>
      </c>
      <c r="AD310" s="809">
        <v>167</v>
      </c>
      <c r="AE310" s="809">
        <v>2267</v>
      </c>
      <c r="AF310" s="955">
        <v>175</v>
      </c>
      <c r="AG310" s="809">
        <f t="shared" si="53"/>
        <v>2325</v>
      </c>
      <c r="AH310" s="809">
        <f t="shared" si="54"/>
        <v>217</v>
      </c>
      <c r="AI310" s="809"/>
      <c r="AJ310" s="809"/>
    </row>
    <row r="311" spans="1:36" s="621" customFormat="1" ht="14.25">
      <c r="A311" s="944">
        <v>5</v>
      </c>
      <c r="B311" s="311">
        <v>1337</v>
      </c>
      <c r="C311" s="944">
        <v>18</v>
      </c>
      <c r="D311" s="305" t="s">
        <v>929</v>
      </c>
      <c r="E311" s="306">
        <v>1000</v>
      </c>
      <c r="F311" s="307">
        <v>0</v>
      </c>
      <c r="G311" s="308"/>
      <c r="H311" s="840">
        <v>58</v>
      </c>
      <c r="I311" s="671">
        <v>0</v>
      </c>
      <c r="J311" s="663"/>
      <c r="K311" s="306">
        <v>1000</v>
      </c>
      <c r="L311" s="307"/>
      <c r="M311" s="308"/>
      <c r="N311" s="646">
        <v>58</v>
      </c>
      <c r="O311" s="646"/>
      <c r="P311" s="648"/>
      <c r="Q311" s="305">
        <v>2</v>
      </c>
      <c r="R311" s="305">
        <f t="shared" si="56"/>
        <v>1060</v>
      </c>
      <c r="S311" s="307">
        <f t="shared" si="57"/>
        <v>0</v>
      </c>
      <c r="T311" s="671">
        <f t="shared" si="58"/>
        <v>0</v>
      </c>
      <c r="U311" s="313">
        <v>24000</v>
      </c>
      <c r="V311" s="313">
        <v>17000</v>
      </c>
      <c r="W311" s="313">
        <f t="shared" si="59"/>
        <v>7000</v>
      </c>
      <c r="X311" s="578">
        <f t="shared" si="60"/>
        <v>18000</v>
      </c>
      <c r="Y311" s="39">
        <f t="shared" si="61"/>
        <v>6000</v>
      </c>
      <c r="Z311" s="979">
        <f t="shared" si="62"/>
      </c>
      <c r="AA311" s="39">
        <f t="shared" si="63"/>
        <v>6000</v>
      </c>
      <c r="AB311" s="927">
        <v>1337</v>
      </c>
      <c r="AC311" s="809">
        <v>2125</v>
      </c>
      <c r="AD311" s="809">
        <v>131</v>
      </c>
      <c r="AE311" s="809">
        <v>2267</v>
      </c>
      <c r="AF311" s="955">
        <v>159</v>
      </c>
      <c r="AG311" s="809">
        <f t="shared" si="53"/>
        <v>2325</v>
      </c>
      <c r="AH311" s="809">
        <f t="shared" si="54"/>
        <v>161</v>
      </c>
      <c r="AI311" s="809"/>
      <c r="AJ311" s="809"/>
    </row>
    <row r="312" spans="1:36" s="621" customFormat="1" ht="14.25">
      <c r="A312" s="944">
        <v>6</v>
      </c>
      <c r="B312" s="311">
        <v>1338</v>
      </c>
      <c r="C312" s="944">
        <v>18</v>
      </c>
      <c r="D312" s="305" t="s">
        <v>559</v>
      </c>
      <c r="E312" s="306">
        <v>1000</v>
      </c>
      <c r="F312" s="307">
        <v>0</v>
      </c>
      <c r="G312" s="308"/>
      <c r="H312" s="840">
        <v>58</v>
      </c>
      <c r="I312" s="671">
        <v>0</v>
      </c>
      <c r="J312" s="663"/>
      <c r="K312" s="306">
        <v>1000</v>
      </c>
      <c r="L312" s="307"/>
      <c r="M312" s="308"/>
      <c r="N312" s="646">
        <v>58</v>
      </c>
      <c r="O312" s="646"/>
      <c r="P312" s="648"/>
      <c r="Q312" s="305">
        <v>2</v>
      </c>
      <c r="R312" s="305">
        <f t="shared" si="56"/>
        <v>1060</v>
      </c>
      <c r="S312" s="307">
        <f t="shared" si="57"/>
        <v>0</v>
      </c>
      <c r="T312" s="671">
        <f t="shared" si="58"/>
        <v>0</v>
      </c>
      <c r="U312" s="313">
        <v>24000</v>
      </c>
      <c r="V312" s="313">
        <v>17000</v>
      </c>
      <c r="W312" s="313">
        <f t="shared" si="59"/>
        <v>7000</v>
      </c>
      <c r="X312" s="578">
        <f t="shared" si="60"/>
        <v>18000</v>
      </c>
      <c r="Y312" s="39">
        <f t="shared" si="61"/>
        <v>6000</v>
      </c>
      <c r="Z312" s="979">
        <f t="shared" si="62"/>
      </c>
      <c r="AA312" s="39">
        <f t="shared" si="63"/>
        <v>6000</v>
      </c>
      <c r="AB312" s="927">
        <v>1338</v>
      </c>
      <c r="AC312" s="809">
        <v>2125</v>
      </c>
      <c r="AD312" s="809">
        <v>177</v>
      </c>
      <c r="AE312" s="809">
        <v>2267</v>
      </c>
      <c r="AF312" s="955">
        <v>205</v>
      </c>
      <c r="AG312" s="809">
        <f t="shared" si="53"/>
        <v>2325</v>
      </c>
      <c r="AH312" s="809">
        <f t="shared" si="54"/>
        <v>207</v>
      </c>
      <c r="AI312" s="809"/>
      <c r="AJ312" s="809"/>
    </row>
    <row r="313" spans="1:36" s="621" customFormat="1" ht="14.25">
      <c r="A313" s="944">
        <v>7</v>
      </c>
      <c r="B313" s="311">
        <v>1358</v>
      </c>
      <c r="C313" s="944">
        <v>14</v>
      </c>
      <c r="D313" s="307" t="s">
        <v>561</v>
      </c>
      <c r="E313" s="306">
        <v>1000</v>
      </c>
      <c r="F313" s="307">
        <v>0</v>
      </c>
      <c r="G313" s="308"/>
      <c r="H313" s="840">
        <v>92</v>
      </c>
      <c r="I313" s="671">
        <v>0</v>
      </c>
      <c r="J313" s="663"/>
      <c r="K313" s="306">
        <v>1000</v>
      </c>
      <c r="L313" s="307"/>
      <c r="M313" s="308"/>
      <c r="N313" s="646">
        <v>92</v>
      </c>
      <c r="O313" s="646"/>
      <c r="P313" s="648"/>
      <c r="Q313" s="305">
        <v>8</v>
      </c>
      <c r="R313" s="305">
        <f t="shared" si="56"/>
        <v>1100</v>
      </c>
      <c r="S313" s="307">
        <f t="shared" si="57"/>
        <v>0</v>
      </c>
      <c r="T313" s="671">
        <f t="shared" si="58"/>
        <v>0</v>
      </c>
      <c r="U313" s="313">
        <v>24000</v>
      </c>
      <c r="V313" s="313">
        <v>13000</v>
      </c>
      <c r="W313" s="313">
        <f t="shared" si="59"/>
        <v>11000</v>
      </c>
      <c r="X313" s="578">
        <f t="shared" si="60"/>
        <v>14000</v>
      </c>
      <c r="Y313" s="39">
        <f t="shared" si="61"/>
        <v>10000</v>
      </c>
      <c r="Z313" s="979">
        <f t="shared" si="62"/>
      </c>
      <c r="AA313" s="39">
        <f t="shared" si="63"/>
        <v>10000</v>
      </c>
      <c r="AB313" s="927">
        <v>1358</v>
      </c>
      <c r="AC313" s="809">
        <v>1742</v>
      </c>
      <c r="AD313" s="809">
        <v>388</v>
      </c>
      <c r="AE313" s="809">
        <v>1950</v>
      </c>
      <c r="AF313" s="955">
        <v>480</v>
      </c>
      <c r="AG313" s="809">
        <f t="shared" si="53"/>
        <v>2042</v>
      </c>
      <c r="AH313" s="809">
        <f t="shared" si="54"/>
        <v>488</v>
      </c>
      <c r="AI313" s="809"/>
      <c r="AJ313" s="809"/>
    </row>
    <row r="314" spans="1:36" s="621" customFormat="1" ht="14.25">
      <c r="A314" s="944">
        <v>8</v>
      </c>
      <c r="B314" s="311">
        <v>1359</v>
      </c>
      <c r="C314" s="944">
        <v>14</v>
      </c>
      <c r="D314" s="307" t="s">
        <v>562</v>
      </c>
      <c r="E314" s="306">
        <v>1000</v>
      </c>
      <c r="F314" s="307">
        <v>0</v>
      </c>
      <c r="G314" s="308"/>
      <c r="H314" s="840">
        <v>92</v>
      </c>
      <c r="I314" s="671">
        <v>0</v>
      </c>
      <c r="J314" s="663"/>
      <c r="K314" s="306">
        <v>1000</v>
      </c>
      <c r="L314" s="307"/>
      <c r="M314" s="308"/>
      <c r="N314" s="646">
        <v>92</v>
      </c>
      <c r="O314" s="646"/>
      <c r="P314" s="648"/>
      <c r="Q314" s="305">
        <v>18</v>
      </c>
      <c r="R314" s="305">
        <f t="shared" si="56"/>
        <v>1110</v>
      </c>
      <c r="S314" s="307">
        <f t="shared" si="57"/>
        <v>0</v>
      </c>
      <c r="T314" s="671">
        <f t="shared" si="58"/>
        <v>0</v>
      </c>
      <c r="U314" s="313">
        <v>24000</v>
      </c>
      <c r="V314" s="313">
        <v>13000</v>
      </c>
      <c r="W314" s="313">
        <f t="shared" si="59"/>
        <v>11000</v>
      </c>
      <c r="X314" s="578">
        <f t="shared" si="60"/>
        <v>14000</v>
      </c>
      <c r="Y314" s="39">
        <f t="shared" si="61"/>
        <v>10000</v>
      </c>
      <c r="Z314" s="979">
        <f t="shared" si="62"/>
      </c>
      <c r="AA314" s="39">
        <f t="shared" si="63"/>
        <v>10000</v>
      </c>
      <c r="AB314" s="927">
        <v>1359</v>
      </c>
      <c r="AC314" s="809">
        <v>1742</v>
      </c>
      <c r="AD314" s="809">
        <v>490</v>
      </c>
      <c r="AE314" s="809">
        <v>1950</v>
      </c>
      <c r="AF314" s="955">
        <v>542</v>
      </c>
      <c r="AG314" s="809">
        <f t="shared" si="53"/>
        <v>2042</v>
      </c>
      <c r="AH314" s="809">
        <f t="shared" si="54"/>
        <v>560</v>
      </c>
      <c r="AI314" s="809"/>
      <c r="AJ314" s="809"/>
    </row>
    <row r="315" spans="1:36" s="621" customFormat="1" ht="14.25">
      <c r="A315" s="944">
        <v>9</v>
      </c>
      <c r="B315" s="311">
        <v>1361</v>
      </c>
      <c r="C315" s="944">
        <v>14</v>
      </c>
      <c r="D315" s="307" t="s">
        <v>289</v>
      </c>
      <c r="E315" s="306">
        <v>1000</v>
      </c>
      <c r="F315" s="307">
        <v>0</v>
      </c>
      <c r="G315" s="308"/>
      <c r="H315" s="840">
        <v>92</v>
      </c>
      <c r="I315" s="671">
        <v>0</v>
      </c>
      <c r="J315" s="663"/>
      <c r="K315" s="306">
        <v>1000</v>
      </c>
      <c r="L315" s="307"/>
      <c r="M315" s="308"/>
      <c r="N315" s="646">
        <v>92</v>
      </c>
      <c r="O315" s="646"/>
      <c r="P315" s="648"/>
      <c r="Q315" s="305">
        <v>8</v>
      </c>
      <c r="R315" s="305">
        <f t="shared" si="56"/>
        <v>1100</v>
      </c>
      <c r="S315" s="307">
        <f t="shared" si="57"/>
        <v>0</v>
      </c>
      <c r="T315" s="671">
        <f t="shared" si="58"/>
        <v>0</v>
      </c>
      <c r="U315" s="313">
        <v>24000</v>
      </c>
      <c r="V315" s="313">
        <v>13000</v>
      </c>
      <c r="W315" s="313">
        <f t="shared" si="59"/>
        <v>11000</v>
      </c>
      <c r="X315" s="578">
        <f t="shared" si="60"/>
        <v>14000</v>
      </c>
      <c r="Y315" s="39">
        <f t="shared" si="61"/>
        <v>10000</v>
      </c>
      <c r="Z315" s="979">
        <f t="shared" si="62"/>
      </c>
      <c r="AA315" s="39">
        <f t="shared" si="63"/>
        <v>10000</v>
      </c>
      <c r="AB315" s="927">
        <v>1361</v>
      </c>
      <c r="AC315" s="809">
        <v>1742</v>
      </c>
      <c r="AD315" s="809">
        <v>173</v>
      </c>
      <c r="AE315" s="809">
        <v>1950</v>
      </c>
      <c r="AF315" s="955">
        <v>195</v>
      </c>
      <c r="AG315" s="809">
        <f t="shared" si="53"/>
        <v>2042</v>
      </c>
      <c r="AH315" s="809">
        <f t="shared" si="54"/>
        <v>203</v>
      </c>
      <c r="AI315" s="809"/>
      <c r="AJ315" s="809"/>
    </row>
    <row r="316" spans="1:36" s="621" customFormat="1" ht="14.25">
      <c r="A316" s="944">
        <v>10</v>
      </c>
      <c r="B316" s="311">
        <v>1364</v>
      </c>
      <c r="C316" s="944">
        <v>14</v>
      </c>
      <c r="D316" s="305" t="s">
        <v>563</v>
      </c>
      <c r="E316" s="306">
        <v>1000</v>
      </c>
      <c r="F316" s="307">
        <v>0</v>
      </c>
      <c r="G316" s="308"/>
      <c r="H316" s="840">
        <v>92</v>
      </c>
      <c r="I316" s="671">
        <v>0</v>
      </c>
      <c r="J316" s="663"/>
      <c r="K316" s="306">
        <v>1000</v>
      </c>
      <c r="L316" s="307"/>
      <c r="M316" s="308"/>
      <c r="N316" s="646">
        <v>92</v>
      </c>
      <c r="O316" s="646"/>
      <c r="P316" s="648"/>
      <c r="Q316" s="305">
        <v>8</v>
      </c>
      <c r="R316" s="305">
        <f t="shared" si="56"/>
        <v>1100</v>
      </c>
      <c r="S316" s="307">
        <f t="shared" si="57"/>
        <v>0</v>
      </c>
      <c r="T316" s="671">
        <f t="shared" si="58"/>
        <v>0</v>
      </c>
      <c r="U316" s="313">
        <v>24000</v>
      </c>
      <c r="V316" s="313">
        <v>13000</v>
      </c>
      <c r="W316" s="313">
        <f t="shared" si="59"/>
        <v>11000</v>
      </c>
      <c r="X316" s="578">
        <f t="shared" si="60"/>
        <v>14000</v>
      </c>
      <c r="Y316" s="39">
        <f t="shared" si="61"/>
        <v>10000</v>
      </c>
      <c r="Z316" s="979">
        <f t="shared" si="62"/>
      </c>
      <c r="AA316" s="39">
        <f t="shared" si="63"/>
        <v>10000</v>
      </c>
      <c r="AB316" s="927">
        <v>1364</v>
      </c>
      <c r="AC316" s="809">
        <v>1742</v>
      </c>
      <c r="AD316" s="809">
        <v>218</v>
      </c>
      <c r="AE316" s="809">
        <v>1950</v>
      </c>
      <c r="AF316" s="955">
        <v>230</v>
      </c>
      <c r="AG316" s="809">
        <f t="shared" si="53"/>
        <v>2042</v>
      </c>
      <c r="AH316" s="809">
        <f t="shared" si="54"/>
        <v>238</v>
      </c>
      <c r="AI316" s="809"/>
      <c r="AJ316" s="809"/>
    </row>
    <row r="317" spans="1:36" s="621" customFormat="1" ht="14.25">
      <c r="A317" s="944">
        <v>11</v>
      </c>
      <c r="B317" s="311">
        <v>1378</v>
      </c>
      <c r="C317" s="944">
        <v>14</v>
      </c>
      <c r="D317" s="307" t="s">
        <v>560</v>
      </c>
      <c r="E317" s="306">
        <v>1000</v>
      </c>
      <c r="F317" s="307">
        <v>5300</v>
      </c>
      <c r="G317" s="308"/>
      <c r="H317" s="840">
        <v>136</v>
      </c>
      <c r="I317" s="671">
        <v>924</v>
      </c>
      <c r="J317" s="663"/>
      <c r="K317" s="306">
        <v>364</v>
      </c>
      <c r="L317" s="307"/>
      <c r="M317" s="308"/>
      <c r="N317" s="646">
        <v>136</v>
      </c>
      <c r="O317" s="646"/>
      <c r="P317" s="648"/>
      <c r="Q317" s="305">
        <v>0</v>
      </c>
      <c r="R317" s="305">
        <f t="shared" si="56"/>
        <v>500</v>
      </c>
      <c r="S317" s="307">
        <f>E317+F317-K317-L317</f>
        <v>5936</v>
      </c>
      <c r="T317" s="671">
        <f t="shared" si="58"/>
        <v>924</v>
      </c>
      <c r="U317" s="313">
        <v>24000</v>
      </c>
      <c r="V317" s="313">
        <v>7700</v>
      </c>
      <c r="W317" s="313">
        <f>U317-V317</f>
        <v>16300</v>
      </c>
      <c r="X317" s="578">
        <f t="shared" si="60"/>
        <v>8064</v>
      </c>
      <c r="Y317" s="39">
        <f t="shared" si="61"/>
        <v>15936</v>
      </c>
      <c r="Z317" s="979">
        <f t="shared" si="62"/>
      </c>
      <c r="AA317" s="39">
        <f t="shared" si="63"/>
        <v>10000</v>
      </c>
      <c r="AB317" s="927">
        <v>1378</v>
      </c>
      <c r="AC317" s="809">
        <v>1134</v>
      </c>
      <c r="AD317" s="809">
        <v>36</v>
      </c>
      <c r="AE317" s="809">
        <v>1284</v>
      </c>
      <c r="AF317" s="955">
        <v>36</v>
      </c>
      <c r="AG317" s="809">
        <f t="shared" si="53"/>
        <v>1420</v>
      </c>
      <c r="AH317" s="809">
        <f t="shared" si="54"/>
        <v>36</v>
      </c>
      <c r="AI317" s="809"/>
      <c r="AJ317" s="809"/>
    </row>
    <row r="318" spans="1:36" s="621" customFormat="1" ht="14.25">
      <c r="A318" s="944">
        <v>12</v>
      </c>
      <c r="B318" s="311">
        <v>1380</v>
      </c>
      <c r="C318" s="944">
        <v>14</v>
      </c>
      <c r="D318" s="305" t="s">
        <v>564</v>
      </c>
      <c r="E318" s="306">
        <v>1000</v>
      </c>
      <c r="F318" s="307">
        <v>0</v>
      </c>
      <c r="G318" s="308"/>
      <c r="H318" s="840">
        <v>92</v>
      </c>
      <c r="I318" s="671">
        <v>0</v>
      </c>
      <c r="J318" s="663"/>
      <c r="K318" s="306">
        <v>1000</v>
      </c>
      <c r="L318" s="307"/>
      <c r="M318" s="308"/>
      <c r="N318" s="646">
        <v>92</v>
      </c>
      <c r="O318" s="646"/>
      <c r="P318" s="648"/>
      <c r="Q318" s="305">
        <v>8</v>
      </c>
      <c r="R318" s="305">
        <f t="shared" si="56"/>
        <v>1100</v>
      </c>
      <c r="S318" s="307">
        <f t="shared" si="57"/>
        <v>0</v>
      </c>
      <c r="T318" s="671">
        <f t="shared" si="58"/>
        <v>0</v>
      </c>
      <c r="U318" s="313">
        <v>24000</v>
      </c>
      <c r="V318" s="313">
        <v>13000</v>
      </c>
      <c r="W318" s="313">
        <f t="shared" si="59"/>
        <v>11000</v>
      </c>
      <c r="X318" s="578">
        <f t="shared" si="60"/>
        <v>14000</v>
      </c>
      <c r="Y318" s="39">
        <f t="shared" si="61"/>
        <v>10000</v>
      </c>
      <c r="Z318" s="979">
        <f t="shared" si="62"/>
      </c>
      <c r="AA318" s="39">
        <f t="shared" si="63"/>
        <v>10000</v>
      </c>
      <c r="AB318" s="927">
        <v>1380</v>
      </c>
      <c r="AC318" s="809">
        <v>1742</v>
      </c>
      <c r="AD318" s="809">
        <v>108</v>
      </c>
      <c r="AE318" s="809">
        <v>1950</v>
      </c>
      <c r="AF318" s="955">
        <v>120</v>
      </c>
      <c r="AG318" s="809">
        <f t="shared" si="53"/>
        <v>2042</v>
      </c>
      <c r="AH318" s="809">
        <f t="shared" si="54"/>
        <v>128</v>
      </c>
      <c r="AI318" s="809"/>
      <c r="AJ318" s="809"/>
    </row>
    <row r="319" spans="1:36" s="621" customFormat="1" ht="14.25">
      <c r="A319" s="944">
        <v>13</v>
      </c>
      <c r="B319" s="311">
        <v>1398</v>
      </c>
      <c r="C319" s="944">
        <v>9</v>
      </c>
      <c r="D319" s="305" t="s">
        <v>565</v>
      </c>
      <c r="E319" s="306">
        <v>1000</v>
      </c>
      <c r="F319" s="307">
        <v>0</v>
      </c>
      <c r="G319" s="308"/>
      <c r="H319" s="840">
        <v>133</v>
      </c>
      <c r="I319" s="671">
        <v>0</v>
      </c>
      <c r="J319" s="663"/>
      <c r="K319" s="306">
        <v>1000</v>
      </c>
      <c r="L319" s="307"/>
      <c r="M319" s="308"/>
      <c r="N319" s="646">
        <v>133</v>
      </c>
      <c r="O319" s="646"/>
      <c r="P319" s="648"/>
      <c r="Q319" s="305">
        <v>17</v>
      </c>
      <c r="R319" s="305">
        <f t="shared" si="56"/>
        <v>1150</v>
      </c>
      <c r="S319" s="307">
        <f t="shared" si="57"/>
        <v>0</v>
      </c>
      <c r="T319" s="671">
        <f t="shared" si="58"/>
        <v>0</v>
      </c>
      <c r="U319" s="313">
        <v>24000</v>
      </c>
      <c r="V319" s="313">
        <v>8000</v>
      </c>
      <c r="W319" s="313">
        <f t="shared" si="59"/>
        <v>16000</v>
      </c>
      <c r="X319" s="578">
        <f t="shared" si="60"/>
        <v>9000</v>
      </c>
      <c r="Y319" s="39">
        <f t="shared" si="61"/>
        <v>15000</v>
      </c>
      <c r="Z319" s="979">
        <f t="shared" si="62"/>
      </c>
      <c r="AA319" s="39">
        <f t="shared" si="63"/>
        <v>15000</v>
      </c>
      <c r="AB319" s="927">
        <v>1398</v>
      </c>
      <c r="AC319" s="809">
        <v>1075</v>
      </c>
      <c r="AD319" s="809">
        <v>55</v>
      </c>
      <c r="AE319" s="809">
        <v>1367</v>
      </c>
      <c r="AF319" s="955">
        <v>113</v>
      </c>
      <c r="AG319" s="809">
        <f t="shared" si="53"/>
        <v>1500</v>
      </c>
      <c r="AH319" s="809">
        <f t="shared" si="54"/>
        <v>130</v>
      </c>
      <c r="AI319" s="809"/>
      <c r="AJ319" s="809"/>
    </row>
    <row r="320" spans="1:34" s="621" customFormat="1" ht="15.75" customHeight="1" hidden="1">
      <c r="A320" s="944"/>
      <c r="B320" s="311"/>
      <c r="C320" s="944"/>
      <c r="D320" s="305"/>
      <c r="E320" s="306"/>
      <c r="F320" s="307"/>
      <c r="G320" s="308"/>
      <c r="H320" s="560"/>
      <c r="I320" s="993"/>
      <c r="J320" s="308"/>
      <c r="K320" s="306"/>
      <c r="L320" s="307"/>
      <c r="M320" s="308"/>
      <c r="N320" s="306"/>
      <c r="O320" s="307"/>
      <c r="P320" s="309"/>
      <c r="Q320" s="305"/>
      <c r="R320" s="305">
        <f t="shared" si="56"/>
        <v>0</v>
      </c>
      <c r="S320" s="305"/>
      <c r="T320" s="310"/>
      <c r="U320" s="313"/>
      <c r="V320" s="313"/>
      <c r="W320" s="313"/>
      <c r="X320" s="578"/>
      <c r="Y320" s="39"/>
      <c r="Z320" s="979"/>
      <c r="AA320" s="39"/>
      <c r="AB320" s="32"/>
      <c r="AC320" s="809"/>
      <c r="AD320" s="809"/>
      <c r="AE320" s="809"/>
      <c r="AF320" s="955"/>
      <c r="AG320" s="809">
        <f t="shared" si="53"/>
        <v>0</v>
      </c>
      <c r="AH320" s="809">
        <f t="shared" si="54"/>
        <v>0</v>
      </c>
    </row>
    <row r="321" spans="1:34" s="621" customFormat="1" ht="15.75" customHeight="1" hidden="1">
      <c r="A321" s="944"/>
      <c r="B321" s="311"/>
      <c r="C321" s="944"/>
      <c r="D321" s="305"/>
      <c r="E321" s="306"/>
      <c r="F321" s="307"/>
      <c r="G321" s="308"/>
      <c r="H321" s="560"/>
      <c r="I321" s="993"/>
      <c r="J321" s="308"/>
      <c r="K321" s="306"/>
      <c r="L321" s="307"/>
      <c r="M321" s="308"/>
      <c r="N321" s="306"/>
      <c r="O321" s="307"/>
      <c r="P321" s="309"/>
      <c r="Q321" s="305"/>
      <c r="R321" s="305">
        <f t="shared" si="56"/>
        <v>0</v>
      </c>
      <c r="S321" s="305"/>
      <c r="T321" s="310"/>
      <c r="U321" s="313"/>
      <c r="V321" s="313"/>
      <c r="W321" s="313"/>
      <c r="X321" s="578"/>
      <c r="Y321" s="39"/>
      <c r="Z321" s="979"/>
      <c r="AA321" s="39"/>
      <c r="AB321" s="32"/>
      <c r="AC321" s="809"/>
      <c r="AD321" s="809"/>
      <c r="AE321" s="809"/>
      <c r="AF321" s="955"/>
      <c r="AG321" s="809">
        <f t="shared" si="53"/>
        <v>0</v>
      </c>
      <c r="AH321" s="809">
        <f t="shared" si="54"/>
        <v>0</v>
      </c>
    </row>
    <row r="322" spans="1:34" s="621" customFormat="1" ht="15.75" customHeight="1" hidden="1">
      <c r="A322" s="944"/>
      <c r="B322" s="311"/>
      <c r="C322" s="944"/>
      <c r="D322" s="305"/>
      <c r="E322" s="306"/>
      <c r="F322" s="307"/>
      <c r="G322" s="308"/>
      <c r="H322" s="560"/>
      <c r="I322" s="993"/>
      <c r="J322" s="308"/>
      <c r="K322" s="306"/>
      <c r="L322" s="307"/>
      <c r="M322" s="308"/>
      <c r="N322" s="306"/>
      <c r="O322" s="307"/>
      <c r="P322" s="309"/>
      <c r="Q322" s="305"/>
      <c r="R322" s="305">
        <f t="shared" si="56"/>
        <v>0</v>
      </c>
      <c r="S322" s="305"/>
      <c r="T322" s="310"/>
      <c r="U322" s="313"/>
      <c r="V322" s="313"/>
      <c r="W322" s="313"/>
      <c r="X322" s="578"/>
      <c r="Y322" s="39"/>
      <c r="Z322" s="979"/>
      <c r="AA322" s="39"/>
      <c r="AB322" s="32"/>
      <c r="AC322" s="809"/>
      <c r="AD322" s="809"/>
      <c r="AE322" s="809"/>
      <c r="AF322" s="955"/>
      <c r="AG322" s="809">
        <f t="shared" si="53"/>
        <v>0</v>
      </c>
      <c r="AH322" s="809">
        <f t="shared" si="54"/>
        <v>0</v>
      </c>
    </row>
    <row r="323" spans="1:34" s="621" customFormat="1" ht="15.75" customHeight="1" hidden="1">
      <c r="A323" s="944"/>
      <c r="B323" s="311"/>
      <c r="C323" s="944"/>
      <c r="D323" s="305"/>
      <c r="E323" s="306"/>
      <c r="F323" s="307"/>
      <c r="G323" s="308"/>
      <c r="H323" s="560"/>
      <c r="I323" s="993"/>
      <c r="J323" s="308"/>
      <c r="K323" s="306"/>
      <c r="L323" s="307"/>
      <c r="M323" s="308"/>
      <c r="N323" s="306"/>
      <c r="O323" s="307"/>
      <c r="P323" s="309"/>
      <c r="Q323" s="305"/>
      <c r="R323" s="305">
        <f t="shared" si="56"/>
        <v>0</v>
      </c>
      <c r="S323" s="305"/>
      <c r="T323" s="310"/>
      <c r="U323" s="313"/>
      <c r="V323" s="313"/>
      <c r="W323" s="313"/>
      <c r="X323" s="578"/>
      <c r="Y323" s="39"/>
      <c r="Z323" s="979"/>
      <c r="AA323" s="39"/>
      <c r="AB323" s="32"/>
      <c r="AC323" s="809"/>
      <c r="AD323" s="809"/>
      <c r="AE323" s="809"/>
      <c r="AF323" s="955"/>
      <c r="AG323" s="809">
        <f t="shared" si="53"/>
        <v>0</v>
      </c>
      <c r="AH323" s="809">
        <f t="shared" si="54"/>
        <v>0</v>
      </c>
    </row>
    <row r="324" spans="1:34" s="621" customFormat="1" ht="14.25">
      <c r="A324" s="325"/>
      <c r="B324" s="318"/>
      <c r="C324" s="325"/>
      <c r="D324" s="318"/>
      <c r="E324" s="318"/>
      <c r="F324" s="318"/>
      <c r="G324" s="318"/>
      <c r="H324" s="807"/>
      <c r="I324" s="807"/>
      <c r="J324" s="318"/>
      <c r="K324" s="318"/>
      <c r="L324" s="318"/>
      <c r="M324" s="318"/>
      <c r="N324" s="318"/>
      <c r="O324" s="318"/>
      <c r="P324" s="324"/>
      <c r="Q324" s="318"/>
      <c r="R324" s="305">
        <f t="shared" si="56"/>
        <v>0</v>
      </c>
      <c r="S324" s="318"/>
      <c r="T324" s="808">
        <f t="shared" si="58"/>
        <v>0</v>
      </c>
      <c r="U324" s="809"/>
      <c r="V324" s="809"/>
      <c r="W324" s="809"/>
      <c r="X324" s="805"/>
      <c r="Y324" s="809"/>
      <c r="Z324" s="980"/>
      <c r="AA324" s="809"/>
      <c r="AB324" s="887"/>
      <c r="AC324" s="809"/>
      <c r="AD324" s="809"/>
      <c r="AE324" s="809"/>
      <c r="AF324" s="955"/>
      <c r="AG324" s="809">
        <f t="shared" si="53"/>
        <v>0</v>
      </c>
      <c r="AH324" s="809">
        <f t="shared" si="54"/>
        <v>0</v>
      </c>
    </row>
    <row r="325" spans="1:34" s="621" customFormat="1" ht="15.75" customHeight="1" hidden="1">
      <c r="A325" s="944">
        <v>24</v>
      </c>
      <c r="B325" s="311"/>
      <c r="C325" s="944"/>
      <c r="D325" s="305"/>
      <c r="E325" s="306"/>
      <c r="F325" s="307"/>
      <c r="G325" s="355"/>
      <c r="H325" s="306"/>
      <c r="I325" s="307"/>
      <c r="J325" s="355"/>
      <c r="K325" s="306"/>
      <c r="L325" s="307"/>
      <c r="M325" s="355"/>
      <c r="N325" s="306"/>
      <c r="O325" s="307"/>
      <c r="P325" s="356"/>
      <c r="Q325" s="305"/>
      <c r="R325" s="305"/>
      <c r="S325" s="305"/>
      <c r="T325" s="313"/>
      <c r="U325" s="39"/>
      <c r="V325" s="39"/>
      <c r="W325" s="39"/>
      <c r="X325" s="578"/>
      <c r="Y325" s="39"/>
      <c r="Z325" s="979"/>
      <c r="AA325" s="39"/>
      <c r="AB325" s="32"/>
      <c r="AC325" s="809"/>
      <c r="AD325" s="809"/>
      <c r="AE325" s="809"/>
      <c r="AF325" s="955"/>
      <c r="AG325" s="809">
        <f t="shared" si="53"/>
        <v>0</v>
      </c>
      <c r="AH325" s="809">
        <f t="shared" si="54"/>
        <v>0</v>
      </c>
    </row>
    <row r="326" spans="1:34" s="621" customFormat="1" ht="15.75" customHeight="1" hidden="1">
      <c r="A326" s="944">
        <v>25</v>
      </c>
      <c r="B326" s="311"/>
      <c r="C326" s="944"/>
      <c r="D326" s="305"/>
      <c r="E326" s="306"/>
      <c r="F326" s="307"/>
      <c r="G326" s="355"/>
      <c r="H326" s="306"/>
      <c r="I326" s="307"/>
      <c r="J326" s="355"/>
      <c r="K326" s="306"/>
      <c r="L326" s="307"/>
      <c r="M326" s="355"/>
      <c r="N326" s="306"/>
      <c r="O326" s="307"/>
      <c r="P326" s="356"/>
      <c r="Q326" s="305"/>
      <c r="R326" s="305"/>
      <c r="S326" s="305"/>
      <c r="T326" s="313"/>
      <c r="U326" s="39"/>
      <c r="V326" s="39"/>
      <c r="W326" s="39"/>
      <c r="X326" s="578"/>
      <c r="Y326" s="39"/>
      <c r="Z326" s="979"/>
      <c r="AA326" s="39"/>
      <c r="AB326" s="32"/>
      <c r="AC326" s="809"/>
      <c r="AD326" s="809"/>
      <c r="AE326" s="809"/>
      <c r="AF326" s="955"/>
      <c r="AG326" s="809">
        <f t="shared" si="53"/>
        <v>0</v>
      </c>
      <c r="AH326" s="809">
        <f t="shared" si="54"/>
        <v>0</v>
      </c>
    </row>
    <row r="327" spans="1:34" s="621" customFormat="1" ht="15.75" customHeight="1" hidden="1">
      <c r="A327" s="944">
        <v>26</v>
      </c>
      <c r="B327" s="311"/>
      <c r="C327" s="944"/>
      <c r="D327" s="305"/>
      <c r="E327" s="306"/>
      <c r="F327" s="307"/>
      <c r="G327" s="355"/>
      <c r="H327" s="306"/>
      <c r="I327" s="307"/>
      <c r="J327" s="355"/>
      <c r="K327" s="306"/>
      <c r="L327" s="307"/>
      <c r="M327" s="355"/>
      <c r="N327" s="306"/>
      <c r="O327" s="307"/>
      <c r="P327" s="356"/>
      <c r="Q327" s="305"/>
      <c r="R327" s="305"/>
      <c r="S327" s="305"/>
      <c r="T327" s="313"/>
      <c r="U327" s="39"/>
      <c r="V327" s="39"/>
      <c r="W327" s="39"/>
      <c r="X327" s="578"/>
      <c r="Y327" s="39"/>
      <c r="Z327" s="979"/>
      <c r="AA327" s="39"/>
      <c r="AB327" s="32"/>
      <c r="AC327" s="809"/>
      <c r="AD327" s="809"/>
      <c r="AE327" s="809"/>
      <c r="AF327" s="955"/>
      <c r="AG327" s="809">
        <f t="shared" si="53"/>
        <v>0</v>
      </c>
      <c r="AH327" s="809">
        <f t="shared" si="54"/>
        <v>0</v>
      </c>
    </row>
    <row r="328" spans="1:34" s="621" customFormat="1" ht="15.75" customHeight="1" hidden="1">
      <c r="A328" s="944">
        <v>27</v>
      </c>
      <c r="B328" s="311"/>
      <c r="C328" s="944"/>
      <c r="D328" s="305"/>
      <c r="E328" s="306"/>
      <c r="F328" s="307"/>
      <c r="G328" s="355"/>
      <c r="H328" s="306"/>
      <c r="I328" s="307"/>
      <c r="J328" s="355"/>
      <c r="K328" s="306"/>
      <c r="L328" s="307"/>
      <c r="M328" s="355"/>
      <c r="N328" s="306"/>
      <c r="O328" s="307"/>
      <c r="P328" s="356"/>
      <c r="Q328" s="305"/>
      <c r="R328" s="305"/>
      <c r="S328" s="305"/>
      <c r="T328" s="313"/>
      <c r="U328" s="39"/>
      <c r="V328" s="39"/>
      <c r="W328" s="39"/>
      <c r="X328" s="578"/>
      <c r="Y328" s="39"/>
      <c r="Z328" s="979"/>
      <c r="AA328" s="39"/>
      <c r="AB328" s="32"/>
      <c r="AC328" s="809"/>
      <c r="AD328" s="809"/>
      <c r="AE328" s="809"/>
      <c r="AF328" s="955"/>
      <c r="AG328" s="809">
        <f t="shared" si="53"/>
        <v>0</v>
      </c>
      <c r="AH328" s="809">
        <f t="shared" si="54"/>
        <v>0</v>
      </c>
    </row>
    <row r="329" spans="1:34" s="621" customFormat="1" ht="15.75" customHeight="1" hidden="1">
      <c r="A329" s="944">
        <v>28</v>
      </c>
      <c r="B329" s="311"/>
      <c r="C329" s="944"/>
      <c r="D329" s="305"/>
      <c r="E329" s="306"/>
      <c r="F329" s="307"/>
      <c r="G329" s="355"/>
      <c r="H329" s="306"/>
      <c r="I329" s="307"/>
      <c r="J329" s="355"/>
      <c r="K329" s="306"/>
      <c r="L329" s="307"/>
      <c r="M329" s="355"/>
      <c r="N329" s="306"/>
      <c r="O329" s="307"/>
      <c r="P329" s="356"/>
      <c r="Q329" s="305"/>
      <c r="R329" s="305"/>
      <c r="S329" s="305"/>
      <c r="T329" s="313"/>
      <c r="U329" s="39"/>
      <c r="V329" s="39"/>
      <c r="W329" s="39"/>
      <c r="X329" s="578"/>
      <c r="Y329" s="39"/>
      <c r="Z329" s="979"/>
      <c r="AA329" s="39"/>
      <c r="AB329" s="32"/>
      <c r="AC329" s="809"/>
      <c r="AD329" s="809"/>
      <c r="AE329" s="809"/>
      <c r="AF329" s="955"/>
      <c r="AG329" s="809">
        <f aca="true" t="shared" si="64" ref="AG329:AG392">AE329+N329+O329+P329</f>
        <v>0</v>
      </c>
      <c r="AH329" s="809">
        <f aca="true" t="shared" si="65" ref="AH329:AH392">AF329+Q329</f>
        <v>0</v>
      </c>
    </row>
    <row r="330" spans="1:34" s="621" customFormat="1" ht="15.75" customHeight="1" hidden="1">
      <c r="A330" s="944">
        <v>29</v>
      </c>
      <c r="B330" s="311"/>
      <c r="C330" s="944"/>
      <c r="D330" s="305"/>
      <c r="E330" s="306"/>
      <c r="F330" s="307"/>
      <c r="G330" s="355"/>
      <c r="H330" s="306"/>
      <c r="I330" s="307"/>
      <c r="J330" s="355"/>
      <c r="K330" s="306"/>
      <c r="L330" s="307"/>
      <c r="M330" s="355"/>
      <c r="N330" s="306"/>
      <c r="O330" s="307"/>
      <c r="P330" s="356"/>
      <c r="Q330" s="305"/>
      <c r="R330" s="305"/>
      <c r="S330" s="305"/>
      <c r="T330" s="313"/>
      <c r="U330" s="39"/>
      <c r="V330" s="39"/>
      <c r="W330" s="39"/>
      <c r="X330" s="578"/>
      <c r="Y330" s="39"/>
      <c r="Z330" s="979"/>
      <c r="AA330" s="39"/>
      <c r="AB330" s="32"/>
      <c r="AC330" s="809"/>
      <c r="AD330" s="809"/>
      <c r="AE330" s="809"/>
      <c r="AF330" s="955"/>
      <c r="AG330" s="809">
        <f t="shared" si="64"/>
        <v>0</v>
      </c>
      <c r="AH330" s="809">
        <f t="shared" si="65"/>
        <v>0</v>
      </c>
    </row>
    <row r="331" spans="1:34" s="621" customFormat="1" ht="15.75" customHeight="1" hidden="1">
      <c r="A331" s="944">
        <v>30</v>
      </c>
      <c r="B331" s="311"/>
      <c r="C331" s="944"/>
      <c r="D331" s="305"/>
      <c r="E331" s="306"/>
      <c r="F331" s="307"/>
      <c r="G331" s="355"/>
      <c r="H331" s="306"/>
      <c r="I331" s="307"/>
      <c r="J331" s="355"/>
      <c r="K331" s="306"/>
      <c r="L331" s="307"/>
      <c r="M331" s="355"/>
      <c r="N331" s="306"/>
      <c r="O331" s="307"/>
      <c r="P331" s="356"/>
      <c r="Q331" s="305"/>
      <c r="R331" s="305"/>
      <c r="S331" s="305"/>
      <c r="T331" s="313"/>
      <c r="U331" s="39"/>
      <c r="V331" s="39"/>
      <c r="W331" s="39"/>
      <c r="X331" s="578"/>
      <c r="Y331" s="39"/>
      <c r="Z331" s="979"/>
      <c r="AA331" s="39"/>
      <c r="AB331" s="32"/>
      <c r="AC331" s="809"/>
      <c r="AD331" s="809"/>
      <c r="AE331" s="809"/>
      <c r="AF331" s="955"/>
      <c r="AG331" s="809">
        <f t="shared" si="64"/>
        <v>0</v>
      </c>
      <c r="AH331" s="809">
        <f t="shared" si="65"/>
        <v>0</v>
      </c>
    </row>
    <row r="332" spans="1:34" s="621" customFormat="1" ht="15.75" customHeight="1" hidden="1">
      <c r="A332" s="944">
        <v>31</v>
      </c>
      <c r="B332" s="311"/>
      <c r="C332" s="944"/>
      <c r="D332" s="305"/>
      <c r="E332" s="306"/>
      <c r="F332" s="307"/>
      <c r="G332" s="355"/>
      <c r="H332" s="306"/>
      <c r="I332" s="307"/>
      <c r="J332" s="355"/>
      <c r="K332" s="306"/>
      <c r="L332" s="307"/>
      <c r="M332" s="355"/>
      <c r="N332" s="306"/>
      <c r="O332" s="307"/>
      <c r="P332" s="356"/>
      <c r="Q332" s="305"/>
      <c r="R332" s="305"/>
      <c r="S332" s="305"/>
      <c r="T332" s="313"/>
      <c r="U332" s="39"/>
      <c r="V332" s="39"/>
      <c r="W332" s="39"/>
      <c r="X332" s="578"/>
      <c r="Y332" s="39"/>
      <c r="Z332" s="979"/>
      <c r="AA332" s="39"/>
      <c r="AB332" s="32"/>
      <c r="AC332" s="809"/>
      <c r="AD332" s="809"/>
      <c r="AE332" s="809"/>
      <c r="AF332" s="955"/>
      <c r="AG332" s="809">
        <f t="shared" si="64"/>
        <v>0</v>
      </c>
      <c r="AH332" s="809">
        <f t="shared" si="65"/>
        <v>0</v>
      </c>
    </row>
    <row r="333" spans="1:34" s="621" customFormat="1" ht="15.75" customHeight="1" hidden="1">
      <c r="A333" s="944">
        <v>32</v>
      </c>
      <c r="B333" s="311"/>
      <c r="C333" s="944"/>
      <c r="D333" s="305"/>
      <c r="E333" s="306"/>
      <c r="F333" s="307"/>
      <c r="G333" s="355"/>
      <c r="H333" s="306"/>
      <c r="I333" s="307"/>
      <c r="J333" s="355"/>
      <c r="K333" s="306"/>
      <c r="L333" s="307"/>
      <c r="M333" s="355"/>
      <c r="N333" s="306"/>
      <c r="O333" s="307"/>
      <c r="P333" s="356"/>
      <c r="Q333" s="305"/>
      <c r="R333" s="305"/>
      <c r="S333" s="305"/>
      <c r="T333" s="313"/>
      <c r="U333" s="39"/>
      <c r="V333" s="39"/>
      <c r="W333" s="39"/>
      <c r="X333" s="578"/>
      <c r="Y333" s="39"/>
      <c r="Z333" s="979"/>
      <c r="AA333" s="39"/>
      <c r="AB333" s="32"/>
      <c r="AC333" s="809"/>
      <c r="AD333" s="809"/>
      <c r="AE333" s="809"/>
      <c r="AF333" s="955"/>
      <c r="AG333" s="809">
        <f t="shared" si="64"/>
        <v>0</v>
      </c>
      <c r="AH333" s="809">
        <f t="shared" si="65"/>
        <v>0</v>
      </c>
    </row>
    <row r="334" spans="1:34" s="621" customFormat="1" ht="15.75" customHeight="1" hidden="1">
      <c r="A334" s="944">
        <v>33</v>
      </c>
      <c r="B334" s="311"/>
      <c r="C334" s="944"/>
      <c r="D334" s="305"/>
      <c r="E334" s="306"/>
      <c r="F334" s="307"/>
      <c r="G334" s="355"/>
      <c r="H334" s="306"/>
      <c r="I334" s="307"/>
      <c r="J334" s="355"/>
      <c r="K334" s="306"/>
      <c r="L334" s="307"/>
      <c r="M334" s="355"/>
      <c r="N334" s="306"/>
      <c r="O334" s="307"/>
      <c r="P334" s="356"/>
      <c r="Q334" s="305"/>
      <c r="R334" s="305"/>
      <c r="S334" s="305"/>
      <c r="T334" s="313"/>
      <c r="U334" s="39"/>
      <c r="V334" s="39"/>
      <c r="W334" s="39"/>
      <c r="X334" s="578"/>
      <c r="Y334" s="39"/>
      <c r="Z334" s="979"/>
      <c r="AA334" s="39"/>
      <c r="AB334" s="32"/>
      <c r="AC334" s="809"/>
      <c r="AD334" s="809"/>
      <c r="AE334" s="809"/>
      <c r="AF334" s="955"/>
      <c r="AG334" s="809">
        <f t="shared" si="64"/>
        <v>0</v>
      </c>
      <c r="AH334" s="809">
        <f t="shared" si="65"/>
        <v>0</v>
      </c>
    </row>
    <row r="335" spans="1:34" s="621" customFormat="1" ht="15.75" customHeight="1" hidden="1">
      <c r="A335" s="944">
        <v>34</v>
      </c>
      <c r="B335" s="311"/>
      <c r="C335" s="944"/>
      <c r="D335" s="305"/>
      <c r="E335" s="306"/>
      <c r="F335" s="307"/>
      <c r="G335" s="355"/>
      <c r="H335" s="306"/>
      <c r="I335" s="307"/>
      <c r="J335" s="355"/>
      <c r="K335" s="306"/>
      <c r="L335" s="307"/>
      <c r="M335" s="355"/>
      <c r="N335" s="306"/>
      <c r="O335" s="307"/>
      <c r="P335" s="356"/>
      <c r="Q335" s="305"/>
      <c r="R335" s="305"/>
      <c r="S335" s="305"/>
      <c r="T335" s="313"/>
      <c r="U335" s="39"/>
      <c r="V335" s="39"/>
      <c r="W335" s="39"/>
      <c r="X335" s="578"/>
      <c r="Y335" s="39"/>
      <c r="Z335" s="979"/>
      <c r="AA335" s="39"/>
      <c r="AB335" s="32"/>
      <c r="AC335" s="809"/>
      <c r="AD335" s="809"/>
      <c r="AE335" s="809"/>
      <c r="AF335" s="955"/>
      <c r="AG335" s="809">
        <f t="shared" si="64"/>
        <v>0</v>
      </c>
      <c r="AH335" s="809">
        <f t="shared" si="65"/>
        <v>0</v>
      </c>
    </row>
    <row r="336" spans="1:34" s="621" customFormat="1" ht="15.75" customHeight="1" hidden="1">
      <c r="A336" s="944">
        <v>35</v>
      </c>
      <c r="B336" s="311"/>
      <c r="C336" s="944"/>
      <c r="D336" s="305"/>
      <c r="E336" s="306"/>
      <c r="F336" s="307"/>
      <c r="G336" s="355"/>
      <c r="H336" s="306"/>
      <c r="I336" s="307"/>
      <c r="J336" s="355"/>
      <c r="K336" s="306"/>
      <c r="L336" s="307"/>
      <c r="M336" s="355"/>
      <c r="N336" s="306"/>
      <c r="O336" s="307"/>
      <c r="P336" s="356"/>
      <c r="Q336" s="305"/>
      <c r="R336" s="305"/>
      <c r="S336" s="305"/>
      <c r="T336" s="313"/>
      <c r="U336" s="39"/>
      <c r="V336" s="39"/>
      <c r="W336" s="39"/>
      <c r="X336" s="578"/>
      <c r="Y336" s="39"/>
      <c r="Z336" s="979"/>
      <c r="AA336" s="39"/>
      <c r="AB336" s="32"/>
      <c r="AC336" s="809"/>
      <c r="AD336" s="809"/>
      <c r="AE336" s="809"/>
      <c r="AF336" s="955"/>
      <c r="AG336" s="809">
        <f t="shared" si="64"/>
        <v>0</v>
      </c>
      <c r="AH336" s="809">
        <f t="shared" si="65"/>
        <v>0</v>
      </c>
    </row>
    <row r="337" spans="1:34" s="621" customFormat="1" ht="15.75" customHeight="1" hidden="1">
      <c r="A337" s="944">
        <v>36</v>
      </c>
      <c r="B337" s="311"/>
      <c r="C337" s="944"/>
      <c r="D337" s="305"/>
      <c r="E337" s="306"/>
      <c r="F337" s="307"/>
      <c r="G337" s="355"/>
      <c r="H337" s="306"/>
      <c r="I337" s="307"/>
      <c r="J337" s="355"/>
      <c r="K337" s="306"/>
      <c r="L337" s="307"/>
      <c r="M337" s="355"/>
      <c r="N337" s="306"/>
      <c r="O337" s="307"/>
      <c r="P337" s="356"/>
      <c r="Q337" s="305"/>
      <c r="R337" s="305"/>
      <c r="S337" s="305"/>
      <c r="T337" s="313"/>
      <c r="U337" s="39"/>
      <c r="V337" s="39"/>
      <c r="W337" s="39"/>
      <c r="X337" s="578"/>
      <c r="Y337" s="39"/>
      <c r="Z337" s="979"/>
      <c r="AA337" s="39"/>
      <c r="AB337" s="32"/>
      <c r="AC337" s="809"/>
      <c r="AD337" s="809"/>
      <c r="AE337" s="809"/>
      <c r="AF337" s="955"/>
      <c r="AG337" s="809">
        <f t="shared" si="64"/>
        <v>0</v>
      </c>
      <c r="AH337" s="809">
        <f t="shared" si="65"/>
        <v>0</v>
      </c>
    </row>
    <row r="338" spans="1:34" s="621" customFormat="1" ht="15.75" customHeight="1" hidden="1">
      <c r="A338" s="944"/>
      <c r="B338" s="311"/>
      <c r="C338" s="944"/>
      <c r="D338" s="305"/>
      <c r="E338" s="306"/>
      <c r="F338" s="307"/>
      <c r="G338" s="355"/>
      <c r="H338" s="306"/>
      <c r="I338" s="307"/>
      <c r="J338" s="355"/>
      <c r="K338" s="306"/>
      <c r="L338" s="307"/>
      <c r="M338" s="355"/>
      <c r="N338" s="306"/>
      <c r="O338" s="307"/>
      <c r="P338" s="356"/>
      <c r="Q338" s="305"/>
      <c r="R338" s="305"/>
      <c r="S338" s="305"/>
      <c r="T338" s="313"/>
      <c r="U338" s="39"/>
      <c r="V338" s="39"/>
      <c r="W338" s="39"/>
      <c r="X338" s="578"/>
      <c r="Y338" s="39"/>
      <c r="Z338" s="979"/>
      <c r="AA338" s="39"/>
      <c r="AB338" s="32"/>
      <c r="AC338" s="809"/>
      <c r="AD338" s="809"/>
      <c r="AE338" s="809"/>
      <c r="AF338" s="955"/>
      <c r="AG338" s="809">
        <f t="shared" si="64"/>
        <v>0</v>
      </c>
      <c r="AH338" s="809">
        <f t="shared" si="65"/>
        <v>0</v>
      </c>
    </row>
    <row r="339" spans="1:34" s="621" customFormat="1" ht="15.75" customHeight="1" hidden="1">
      <c r="A339" s="944"/>
      <c r="B339" s="311"/>
      <c r="C339" s="944"/>
      <c r="D339" s="305"/>
      <c r="E339" s="306"/>
      <c r="F339" s="307"/>
      <c r="G339" s="355"/>
      <c r="H339" s="306"/>
      <c r="I339" s="307"/>
      <c r="J339" s="355"/>
      <c r="K339" s="306"/>
      <c r="L339" s="307"/>
      <c r="M339" s="355"/>
      <c r="N339" s="306"/>
      <c r="O339" s="307"/>
      <c r="P339" s="356"/>
      <c r="Q339" s="305"/>
      <c r="R339" s="305"/>
      <c r="S339" s="305"/>
      <c r="T339" s="313"/>
      <c r="U339" s="39"/>
      <c r="V339" s="39"/>
      <c r="W339" s="39"/>
      <c r="X339" s="578"/>
      <c r="Y339" s="39"/>
      <c r="Z339" s="979"/>
      <c r="AA339" s="39"/>
      <c r="AB339" s="32"/>
      <c r="AC339" s="809"/>
      <c r="AD339" s="809"/>
      <c r="AE339" s="809"/>
      <c r="AF339" s="955"/>
      <c r="AG339" s="809">
        <f t="shared" si="64"/>
        <v>0</v>
      </c>
      <c r="AH339" s="809">
        <f t="shared" si="65"/>
        <v>0</v>
      </c>
    </row>
    <row r="340" spans="1:34" s="621" customFormat="1" ht="15.75" customHeight="1" hidden="1">
      <c r="A340" s="944"/>
      <c r="B340" s="311"/>
      <c r="C340" s="944"/>
      <c r="D340" s="305"/>
      <c r="E340" s="306"/>
      <c r="F340" s="307"/>
      <c r="G340" s="355"/>
      <c r="H340" s="306"/>
      <c r="I340" s="307"/>
      <c r="J340" s="355"/>
      <c r="K340" s="306"/>
      <c r="L340" s="307"/>
      <c r="M340" s="355"/>
      <c r="N340" s="306"/>
      <c r="O340" s="307"/>
      <c r="P340" s="356"/>
      <c r="Q340" s="305"/>
      <c r="R340" s="305"/>
      <c r="S340" s="305"/>
      <c r="T340" s="313"/>
      <c r="U340" s="39"/>
      <c r="V340" s="39"/>
      <c r="W340" s="39"/>
      <c r="X340" s="578"/>
      <c r="Y340" s="39"/>
      <c r="Z340" s="979"/>
      <c r="AA340" s="39"/>
      <c r="AB340" s="32"/>
      <c r="AC340" s="809"/>
      <c r="AD340" s="809"/>
      <c r="AE340" s="809"/>
      <c r="AF340" s="955"/>
      <c r="AG340" s="809">
        <f t="shared" si="64"/>
        <v>0</v>
      </c>
      <c r="AH340" s="809">
        <f t="shared" si="65"/>
        <v>0</v>
      </c>
    </row>
    <row r="341" spans="1:34" s="621" customFormat="1" ht="15.75" customHeight="1" hidden="1">
      <c r="A341" s="944"/>
      <c r="B341" s="311"/>
      <c r="C341" s="944"/>
      <c r="D341" s="305"/>
      <c r="E341" s="306"/>
      <c r="F341" s="307"/>
      <c r="G341" s="355"/>
      <c r="H341" s="306"/>
      <c r="I341" s="307"/>
      <c r="J341" s="355"/>
      <c r="K341" s="306"/>
      <c r="L341" s="307"/>
      <c r="M341" s="355"/>
      <c r="N341" s="306"/>
      <c r="O341" s="307"/>
      <c r="P341" s="356"/>
      <c r="Q341" s="305"/>
      <c r="R341" s="305"/>
      <c r="S341" s="305"/>
      <c r="T341" s="313"/>
      <c r="U341" s="39"/>
      <c r="V341" s="39"/>
      <c r="W341" s="39"/>
      <c r="X341" s="578"/>
      <c r="Y341" s="39"/>
      <c r="Z341" s="979"/>
      <c r="AA341" s="39"/>
      <c r="AB341" s="32"/>
      <c r="AC341" s="809"/>
      <c r="AD341" s="809"/>
      <c r="AE341" s="809"/>
      <c r="AF341" s="955"/>
      <c r="AG341" s="809">
        <f t="shared" si="64"/>
        <v>0</v>
      </c>
      <c r="AH341" s="809">
        <f t="shared" si="65"/>
        <v>0</v>
      </c>
    </row>
    <row r="342" spans="1:34" s="621" customFormat="1" ht="15.75" customHeight="1" hidden="1">
      <c r="A342" s="944"/>
      <c r="B342" s="311"/>
      <c r="C342" s="944"/>
      <c r="D342" s="305"/>
      <c r="E342" s="306"/>
      <c r="F342" s="307"/>
      <c r="G342" s="355"/>
      <c r="H342" s="306"/>
      <c r="I342" s="307"/>
      <c r="J342" s="355"/>
      <c r="K342" s="306"/>
      <c r="L342" s="307"/>
      <c r="M342" s="355"/>
      <c r="N342" s="306"/>
      <c r="O342" s="307"/>
      <c r="P342" s="356"/>
      <c r="Q342" s="305"/>
      <c r="R342" s="305"/>
      <c r="S342" s="305"/>
      <c r="T342" s="313"/>
      <c r="U342" s="39"/>
      <c r="V342" s="39"/>
      <c r="W342" s="39"/>
      <c r="X342" s="578"/>
      <c r="Y342" s="39"/>
      <c r="Z342" s="979"/>
      <c r="AA342" s="39"/>
      <c r="AB342" s="32"/>
      <c r="AC342" s="809"/>
      <c r="AD342" s="809"/>
      <c r="AE342" s="809"/>
      <c r="AF342" s="955"/>
      <c r="AG342" s="809">
        <f t="shared" si="64"/>
        <v>0</v>
      </c>
      <c r="AH342" s="809">
        <f t="shared" si="65"/>
        <v>0</v>
      </c>
    </row>
    <row r="343" spans="1:34" s="621" customFormat="1" ht="15.75" customHeight="1" hidden="1">
      <c r="A343" s="944">
        <v>37</v>
      </c>
      <c r="B343" s="311"/>
      <c r="C343" s="944"/>
      <c r="D343" s="305"/>
      <c r="E343" s="306"/>
      <c r="F343" s="307"/>
      <c r="G343" s="355"/>
      <c r="H343" s="306"/>
      <c r="I343" s="307"/>
      <c r="J343" s="355"/>
      <c r="K343" s="306"/>
      <c r="L343" s="307"/>
      <c r="M343" s="355"/>
      <c r="N343" s="306"/>
      <c r="O343" s="307"/>
      <c r="P343" s="356"/>
      <c r="Q343" s="305"/>
      <c r="R343" s="305"/>
      <c r="S343" s="305"/>
      <c r="T343" s="313"/>
      <c r="U343" s="39"/>
      <c r="V343" s="39"/>
      <c r="W343" s="39"/>
      <c r="X343" s="578"/>
      <c r="Y343" s="39"/>
      <c r="Z343" s="979"/>
      <c r="AA343" s="39"/>
      <c r="AB343" s="32"/>
      <c r="AC343" s="809"/>
      <c r="AD343" s="809"/>
      <c r="AE343" s="809"/>
      <c r="AF343" s="955"/>
      <c r="AG343" s="809">
        <f t="shared" si="64"/>
        <v>0</v>
      </c>
      <c r="AH343" s="809">
        <f t="shared" si="65"/>
        <v>0</v>
      </c>
    </row>
    <row r="344" spans="1:34" s="621" customFormat="1" ht="15.75" customHeight="1" hidden="1">
      <c r="A344" s="944">
        <v>38</v>
      </c>
      <c r="B344" s="311"/>
      <c r="C344" s="944"/>
      <c r="D344" s="305"/>
      <c r="E344" s="306"/>
      <c r="F344" s="307"/>
      <c r="G344" s="355"/>
      <c r="H344" s="306"/>
      <c r="I344" s="307"/>
      <c r="J344" s="355"/>
      <c r="K344" s="306"/>
      <c r="L344" s="307"/>
      <c r="M344" s="355"/>
      <c r="N344" s="306"/>
      <c r="O344" s="307"/>
      <c r="P344" s="356"/>
      <c r="Q344" s="305"/>
      <c r="R344" s="305"/>
      <c r="S344" s="305"/>
      <c r="T344" s="313"/>
      <c r="U344" s="39"/>
      <c r="V344" s="39"/>
      <c r="W344" s="39"/>
      <c r="X344" s="578"/>
      <c r="Y344" s="39"/>
      <c r="Z344" s="979"/>
      <c r="AA344" s="39"/>
      <c r="AB344" s="32"/>
      <c r="AC344" s="809"/>
      <c r="AD344" s="809"/>
      <c r="AE344" s="809"/>
      <c r="AF344" s="955"/>
      <c r="AG344" s="809">
        <f t="shared" si="64"/>
        <v>0</v>
      </c>
      <c r="AH344" s="809">
        <f t="shared" si="65"/>
        <v>0</v>
      </c>
    </row>
    <row r="345" spans="1:34" s="621" customFormat="1" ht="15.75" customHeight="1" hidden="1">
      <c r="A345" s="944">
        <v>39</v>
      </c>
      <c r="B345" s="311"/>
      <c r="C345" s="944"/>
      <c r="D345" s="305"/>
      <c r="E345" s="306"/>
      <c r="F345" s="307"/>
      <c r="G345" s="355"/>
      <c r="H345" s="306"/>
      <c r="I345" s="307"/>
      <c r="J345" s="355"/>
      <c r="K345" s="306"/>
      <c r="L345" s="307"/>
      <c r="M345" s="355"/>
      <c r="N345" s="306"/>
      <c r="O345" s="307"/>
      <c r="P345" s="356"/>
      <c r="Q345" s="305"/>
      <c r="R345" s="305"/>
      <c r="S345" s="305"/>
      <c r="T345" s="313"/>
      <c r="U345" s="39"/>
      <c r="V345" s="39"/>
      <c r="W345" s="39"/>
      <c r="X345" s="578"/>
      <c r="Y345" s="39"/>
      <c r="Z345" s="979"/>
      <c r="AA345" s="39"/>
      <c r="AB345" s="32"/>
      <c r="AC345" s="809"/>
      <c r="AD345" s="809"/>
      <c r="AE345" s="809"/>
      <c r="AF345" s="955"/>
      <c r="AG345" s="809">
        <f t="shared" si="64"/>
        <v>0</v>
      </c>
      <c r="AH345" s="809">
        <f t="shared" si="65"/>
        <v>0</v>
      </c>
    </row>
    <row r="346" spans="1:34" s="621" customFormat="1" ht="15.75" customHeight="1" hidden="1">
      <c r="A346" s="944">
        <v>40</v>
      </c>
      <c r="B346" s="311"/>
      <c r="C346" s="944"/>
      <c r="D346" s="305"/>
      <c r="E346" s="306"/>
      <c r="F346" s="307"/>
      <c r="G346" s="355"/>
      <c r="H346" s="306"/>
      <c r="I346" s="307"/>
      <c r="J346" s="355"/>
      <c r="K346" s="306"/>
      <c r="L346" s="307"/>
      <c r="M346" s="355"/>
      <c r="N346" s="306"/>
      <c r="O346" s="307"/>
      <c r="P346" s="356"/>
      <c r="Q346" s="305"/>
      <c r="R346" s="305"/>
      <c r="S346" s="305"/>
      <c r="T346" s="313"/>
      <c r="U346" s="39"/>
      <c r="V346" s="39"/>
      <c r="W346" s="39"/>
      <c r="X346" s="578"/>
      <c r="Y346" s="39"/>
      <c r="Z346" s="979"/>
      <c r="AA346" s="39"/>
      <c r="AB346" s="32"/>
      <c r="AC346" s="809"/>
      <c r="AD346" s="809"/>
      <c r="AE346" s="809"/>
      <c r="AF346" s="955"/>
      <c r="AG346" s="809">
        <f t="shared" si="64"/>
        <v>0</v>
      </c>
      <c r="AH346" s="809">
        <f t="shared" si="65"/>
        <v>0</v>
      </c>
    </row>
    <row r="347" spans="1:34" s="621" customFormat="1" ht="15.75" customHeight="1" hidden="1">
      <c r="A347" s="944">
        <v>41</v>
      </c>
      <c r="B347" s="311"/>
      <c r="C347" s="944"/>
      <c r="D347" s="305"/>
      <c r="E347" s="306"/>
      <c r="F347" s="307"/>
      <c r="G347" s="355"/>
      <c r="H347" s="306"/>
      <c r="I347" s="307"/>
      <c r="J347" s="355"/>
      <c r="K347" s="306"/>
      <c r="L347" s="307"/>
      <c r="M347" s="355"/>
      <c r="N347" s="306"/>
      <c r="O347" s="307"/>
      <c r="P347" s="356"/>
      <c r="Q347" s="305"/>
      <c r="R347" s="305"/>
      <c r="S347" s="305"/>
      <c r="T347" s="313"/>
      <c r="U347" s="39"/>
      <c r="V347" s="39"/>
      <c r="W347" s="39"/>
      <c r="X347" s="578"/>
      <c r="Y347" s="39"/>
      <c r="Z347" s="979"/>
      <c r="AA347" s="39"/>
      <c r="AB347" s="32"/>
      <c r="AC347" s="809"/>
      <c r="AD347" s="809"/>
      <c r="AE347" s="809"/>
      <c r="AF347" s="955"/>
      <c r="AG347" s="809">
        <f t="shared" si="64"/>
        <v>0</v>
      </c>
      <c r="AH347" s="809">
        <f t="shared" si="65"/>
        <v>0</v>
      </c>
    </row>
    <row r="348" spans="1:34" s="621" customFormat="1" ht="15.75" customHeight="1" hidden="1">
      <c r="A348" s="944">
        <v>42</v>
      </c>
      <c r="B348" s="311"/>
      <c r="C348" s="944"/>
      <c r="D348" s="305"/>
      <c r="E348" s="306"/>
      <c r="F348" s="307"/>
      <c r="G348" s="355"/>
      <c r="H348" s="306"/>
      <c r="I348" s="307"/>
      <c r="J348" s="355"/>
      <c r="K348" s="306"/>
      <c r="L348" s="307"/>
      <c r="M348" s="355"/>
      <c r="N348" s="306"/>
      <c r="O348" s="307"/>
      <c r="P348" s="356"/>
      <c r="Q348" s="305"/>
      <c r="R348" s="305"/>
      <c r="S348" s="305"/>
      <c r="T348" s="313"/>
      <c r="U348" s="39"/>
      <c r="V348" s="39"/>
      <c r="W348" s="39"/>
      <c r="X348" s="578"/>
      <c r="Y348" s="39"/>
      <c r="Z348" s="979"/>
      <c r="AA348" s="39"/>
      <c r="AB348" s="32"/>
      <c r="AC348" s="809"/>
      <c r="AD348" s="809"/>
      <c r="AE348" s="809"/>
      <c r="AF348" s="955"/>
      <c r="AG348" s="809">
        <f t="shared" si="64"/>
        <v>0</v>
      </c>
      <c r="AH348" s="809">
        <f t="shared" si="65"/>
        <v>0</v>
      </c>
    </row>
    <row r="349" spans="1:34" s="621" customFormat="1" ht="15.75" customHeight="1" hidden="1">
      <c r="A349" s="944">
        <v>43</v>
      </c>
      <c r="B349" s="311"/>
      <c r="C349" s="944"/>
      <c r="D349" s="305"/>
      <c r="E349" s="306"/>
      <c r="F349" s="307"/>
      <c r="G349" s="355"/>
      <c r="H349" s="306"/>
      <c r="I349" s="307"/>
      <c r="J349" s="355"/>
      <c r="K349" s="306"/>
      <c r="L349" s="307"/>
      <c r="M349" s="355"/>
      <c r="N349" s="306"/>
      <c r="O349" s="307"/>
      <c r="P349" s="356"/>
      <c r="Q349" s="305"/>
      <c r="R349" s="305"/>
      <c r="S349" s="305"/>
      <c r="T349" s="313"/>
      <c r="U349" s="39"/>
      <c r="V349" s="39"/>
      <c r="W349" s="39"/>
      <c r="X349" s="578"/>
      <c r="Y349" s="39"/>
      <c r="Z349" s="979"/>
      <c r="AA349" s="39"/>
      <c r="AB349" s="32"/>
      <c r="AC349" s="809"/>
      <c r="AD349" s="809"/>
      <c r="AE349" s="809"/>
      <c r="AF349" s="955"/>
      <c r="AG349" s="809">
        <f t="shared" si="64"/>
        <v>0</v>
      </c>
      <c r="AH349" s="809">
        <f t="shared" si="65"/>
        <v>0</v>
      </c>
    </row>
    <row r="350" spans="1:34" s="621" customFormat="1" ht="14.25">
      <c r="A350" s="944"/>
      <c r="B350" s="1338" t="s">
        <v>611</v>
      </c>
      <c r="C350" s="1338"/>
      <c r="D350" s="1338"/>
      <c r="E350" s="306">
        <f>SUM(E307:E349)</f>
        <v>13000</v>
      </c>
      <c r="F350" s="306">
        <f>SUM(F307:F349)</f>
        <v>5300</v>
      </c>
      <c r="G350" s="355">
        <f>G570</f>
        <v>8150</v>
      </c>
      <c r="H350" s="961">
        <f>SUM(H307:H349)</f>
        <v>1077</v>
      </c>
      <c r="I350" s="306">
        <f>SUM(I307:I349)</f>
        <v>924</v>
      </c>
      <c r="J350" s="355">
        <f>J570</f>
        <v>17351</v>
      </c>
      <c r="K350" s="306">
        <f>SUM(K307:K349)</f>
        <v>12364</v>
      </c>
      <c r="L350" s="307">
        <f>SUM(L307:L349)</f>
        <v>0</v>
      </c>
      <c r="M350" s="355">
        <f>M570</f>
        <v>157</v>
      </c>
      <c r="N350" s="306">
        <f>SUM(N307:N349)</f>
        <v>1077</v>
      </c>
      <c r="O350" s="307">
        <f>SUM(O307:O349)</f>
        <v>0</v>
      </c>
      <c r="P350" s="355">
        <f>P570</f>
        <v>43</v>
      </c>
      <c r="Q350" s="305">
        <f aca="true" t="shared" si="66" ref="Q350:Y350">SUM(Q307:Q349)</f>
        <v>179</v>
      </c>
      <c r="R350" s="305"/>
      <c r="S350" s="305">
        <f t="shared" si="66"/>
        <v>5936</v>
      </c>
      <c r="T350" s="313">
        <f t="shared" si="66"/>
        <v>924</v>
      </c>
      <c r="U350" s="313">
        <f t="shared" si="66"/>
        <v>312000</v>
      </c>
      <c r="V350" s="313">
        <f t="shared" si="66"/>
        <v>182700</v>
      </c>
      <c r="W350" s="313">
        <f t="shared" si="66"/>
        <v>129300</v>
      </c>
      <c r="X350" s="313">
        <f t="shared" si="66"/>
        <v>195064</v>
      </c>
      <c r="Y350" s="313">
        <f t="shared" si="66"/>
        <v>116936</v>
      </c>
      <c r="Z350" s="313"/>
      <c r="AA350" s="313">
        <f>SUM(AA307:AA349)</f>
        <v>111000</v>
      </c>
      <c r="AB350" s="994"/>
      <c r="AC350" s="809"/>
      <c r="AD350" s="809"/>
      <c r="AE350" s="809"/>
      <c r="AF350" s="955"/>
      <c r="AG350" s="809">
        <f t="shared" si="64"/>
        <v>1120</v>
      </c>
      <c r="AH350" s="809">
        <f t="shared" si="65"/>
        <v>179</v>
      </c>
    </row>
    <row r="351" spans="1:34" s="621" customFormat="1" ht="14.25">
      <c r="A351" s="325"/>
      <c r="B351" s="318"/>
      <c r="C351" s="325"/>
      <c r="D351" s="318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8"/>
      <c r="P351" s="324"/>
      <c r="Q351" s="318"/>
      <c r="R351" s="318"/>
      <c r="S351" s="318"/>
      <c r="T351" s="319"/>
      <c r="U351" s="809"/>
      <c r="V351" s="809"/>
      <c r="W351" s="809"/>
      <c r="X351" s="805"/>
      <c r="Y351" s="809"/>
      <c r="Z351" s="980"/>
      <c r="AA351" s="809"/>
      <c r="AB351" s="887"/>
      <c r="AC351" s="809"/>
      <c r="AD351" s="809"/>
      <c r="AE351" s="809"/>
      <c r="AF351" s="955"/>
      <c r="AG351" s="809">
        <f t="shared" si="64"/>
        <v>0</v>
      </c>
      <c r="AH351" s="809">
        <f t="shared" si="65"/>
        <v>0</v>
      </c>
    </row>
    <row r="352" spans="1:34" s="621" customFormat="1" ht="15.75" customHeight="1">
      <c r="A352" s="944"/>
      <c r="B352" s="311"/>
      <c r="C352" s="944"/>
      <c r="D352" s="305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8"/>
      <c r="P352" s="324"/>
      <c r="Q352" s="305"/>
      <c r="R352" s="305"/>
      <c r="S352" s="305"/>
      <c r="T352" s="313"/>
      <c r="U352" s="39"/>
      <c r="V352" s="39"/>
      <c r="W352" s="39"/>
      <c r="X352" s="578"/>
      <c r="Y352" s="39"/>
      <c r="Z352" s="979"/>
      <c r="AA352" s="39"/>
      <c r="AB352" s="32"/>
      <c r="AC352" s="809"/>
      <c r="AD352" s="809"/>
      <c r="AE352" s="809"/>
      <c r="AF352" s="955"/>
      <c r="AG352" s="809">
        <f t="shared" si="64"/>
        <v>0</v>
      </c>
      <c r="AH352" s="809">
        <f t="shared" si="65"/>
        <v>0</v>
      </c>
    </row>
    <row r="353" spans="1:34" s="621" customFormat="1" ht="19.5">
      <c r="A353" s="944"/>
      <c r="B353" s="311"/>
      <c r="C353" s="944"/>
      <c r="D353" s="305"/>
      <c r="E353" s="311"/>
      <c r="F353" s="311"/>
      <c r="G353" s="311"/>
      <c r="H353" s="311"/>
      <c r="I353" s="1908" t="s">
        <v>566</v>
      </c>
      <c r="J353" s="1908"/>
      <c r="K353" s="1908"/>
      <c r="L353" s="311"/>
      <c r="M353" s="311"/>
      <c r="N353" s="311"/>
      <c r="O353" s="311"/>
      <c r="P353" s="312"/>
      <c r="Q353" s="305"/>
      <c r="R353" s="305"/>
      <c r="S353" s="305"/>
      <c r="T353" s="313"/>
      <c r="U353" s="39"/>
      <c r="V353" s="39"/>
      <c r="W353" s="39"/>
      <c r="X353" s="578"/>
      <c r="Y353" s="1872" t="s">
        <v>566</v>
      </c>
      <c r="Z353" s="1872"/>
      <c r="AA353" s="1872"/>
      <c r="AB353" s="991"/>
      <c r="AC353" s="953"/>
      <c r="AD353" s="953"/>
      <c r="AE353" s="809"/>
      <c r="AF353" s="952"/>
      <c r="AG353" s="809">
        <f t="shared" si="64"/>
        <v>0</v>
      </c>
      <c r="AH353" s="809">
        <f t="shared" si="65"/>
        <v>0</v>
      </c>
    </row>
    <row r="354" spans="1:34" s="621" customFormat="1" ht="17.25" customHeight="1">
      <c r="A354" s="1893" t="s">
        <v>451</v>
      </c>
      <c r="B354" s="1896" t="s">
        <v>760</v>
      </c>
      <c r="C354" s="1893" t="s">
        <v>759</v>
      </c>
      <c r="D354" s="1894" t="s">
        <v>460</v>
      </c>
      <c r="E354" s="946"/>
      <c r="F354" s="946" t="s">
        <v>461</v>
      </c>
      <c r="G354" s="946"/>
      <c r="H354" s="995"/>
      <c r="I354" s="995"/>
      <c r="J354" s="995"/>
      <c r="K354" s="355"/>
      <c r="L354" s="355"/>
      <c r="M354" s="355" t="s">
        <v>8</v>
      </c>
      <c r="N354" s="355"/>
      <c r="O354" s="355"/>
      <c r="P354" s="355"/>
      <c r="Q354" s="355"/>
      <c r="R354" s="355"/>
      <c r="S354" s="305"/>
      <c r="T354" s="313"/>
      <c r="U354" s="39"/>
      <c r="V354" s="1878" t="s">
        <v>896</v>
      </c>
      <c r="W354" s="1356" t="s">
        <v>698</v>
      </c>
      <c r="X354" s="1875" t="s">
        <v>918</v>
      </c>
      <c r="Y354" s="1876" t="s">
        <v>919</v>
      </c>
      <c r="Z354" s="1877" t="s">
        <v>631</v>
      </c>
      <c r="AA354" s="1873" t="s">
        <v>920</v>
      </c>
      <c r="AB354" s="1868" t="s">
        <v>760</v>
      </c>
      <c r="AC354" s="1865" t="s">
        <v>913</v>
      </c>
      <c r="AD354" s="1865" t="s">
        <v>915</v>
      </c>
      <c r="AE354" s="1875" t="s">
        <v>914</v>
      </c>
      <c r="AF354" s="1924" t="s">
        <v>916</v>
      </c>
      <c r="AG354" s="1876" t="s">
        <v>927</v>
      </c>
      <c r="AH354" s="1876" t="s">
        <v>928</v>
      </c>
    </row>
    <row r="355" spans="1:34" s="621" customFormat="1" ht="21" customHeight="1">
      <c r="A355" s="1893"/>
      <c r="B355" s="1896"/>
      <c r="C355" s="1893"/>
      <c r="D355" s="1894"/>
      <c r="E355" s="948"/>
      <c r="F355" s="650" t="s">
        <v>1</v>
      </c>
      <c r="G355" s="650"/>
      <c r="H355" s="1881" t="s">
        <v>462</v>
      </c>
      <c r="I355" s="1881"/>
      <c r="J355" s="1881"/>
      <c r="K355" s="651"/>
      <c r="L355" s="652" t="s">
        <v>1</v>
      </c>
      <c r="M355" s="653"/>
      <c r="N355" s="652" t="s">
        <v>463</v>
      </c>
      <c r="O355" s="652"/>
      <c r="P355" s="652"/>
      <c r="Q355" s="1879" t="s">
        <v>762</v>
      </c>
      <c r="R355" s="1879" t="s">
        <v>409</v>
      </c>
      <c r="S355" s="1356" t="s">
        <v>464</v>
      </c>
      <c r="T355" s="1880" t="s">
        <v>465</v>
      </c>
      <c r="U355" s="1356" t="s">
        <v>697</v>
      </c>
      <c r="V355" s="1878"/>
      <c r="W355" s="1356"/>
      <c r="X355" s="1875"/>
      <c r="Y355" s="1876"/>
      <c r="Z355" s="1877"/>
      <c r="AA355" s="1874"/>
      <c r="AB355" s="1868"/>
      <c r="AC355" s="1866"/>
      <c r="AD355" s="1866"/>
      <c r="AE355" s="1875"/>
      <c r="AF355" s="1924"/>
      <c r="AG355" s="1876"/>
      <c r="AH355" s="1876"/>
    </row>
    <row r="356" spans="1:34" s="621" customFormat="1" ht="39" customHeight="1">
      <c r="A356" s="1893"/>
      <c r="B356" s="1896"/>
      <c r="C356" s="1893"/>
      <c r="D356" s="1894"/>
      <c r="E356" s="631" t="s">
        <v>694</v>
      </c>
      <c r="F356" s="631" t="s">
        <v>440</v>
      </c>
      <c r="G356" s="631" t="s">
        <v>695</v>
      </c>
      <c r="H356" s="631" t="s">
        <v>717</v>
      </c>
      <c r="I356" s="631" t="s">
        <v>440</v>
      </c>
      <c r="J356" s="631" t="s">
        <v>695</v>
      </c>
      <c r="K356" s="632" t="s">
        <v>694</v>
      </c>
      <c r="L356" s="632" t="s">
        <v>440</v>
      </c>
      <c r="M356" s="632" t="s">
        <v>695</v>
      </c>
      <c r="N356" s="632" t="s">
        <v>694</v>
      </c>
      <c r="O356" s="632" t="s">
        <v>440</v>
      </c>
      <c r="P356" s="632" t="s">
        <v>718</v>
      </c>
      <c r="Q356" s="1879"/>
      <c r="R356" s="1879"/>
      <c r="S356" s="1356"/>
      <c r="T356" s="1880"/>
      <c r="U356" s="1356"/>
      <c r="V356" s="1878"/>
      <c r="W356" s="1356"/>
      <c r="X356" s="1875"/>
      <c r="Y356" s="1876"/>
      <c r="Z356" s="1877"/>
      <c r="AA356" s="1874"/>
      <c r="AB356" s="1868"/>
      <c r="AC356" s="1866"/>
      <c r="AD356" s="1866"/>
      <c r="AE356" s="1875"/>
      <c r="AF356" s="1924"/>
      <c r="AG356" s="1876"/>
      <c r="AH356" s="1876"/>
    </row>
    <row r="357" spans="1:35" s="638" customFormat="1" ht="15.75">
      <c r="A357" s="633">
        <v>1</v>
      </c>
      <c r="B357" s="630">
        <v>2</v>
      </c>
      <c r="C357" s="633">
        <v>3</v>
      </c>
      <c r="D357" s="633">
        <v>4</v>
      </c>
      <c r="E357" s="633">
        <v>5</v>
      </c>
      <c r="F357" s="633">
        <v>6</v>
      </c>
      <c r="G357" s="633">
        <v>7</v>
      </c>
      <c r="H357" s="633">
        <v>8</v>
      </c>
      <c r="I357" s="633">
        <v>9</v>
      </c>
      <c r="J357" s="633">
        <v>10</v>
      </c>
      <c r="K357" s="633">
        <v>11</v>
      </c>
      <c r="L357" s="633">
        <v>12</v>
      </c>
      <c r="M357" s="633">
        <v>13</v>
      </c>
      <c r="N357" s="633">
        <v>14</v>
      </c>
      <c r="O357" s="633">
        <v>15</v>
      </c>
      <c r="P357" s="996">
        <v>16</v>
      </c>
      <c r="Q357" s="633">
        <v>17</v>
      </c>
      <c r="R357" s="633"/>
      <c r="S357" s="633">
        <v>18</v>
      </c>
      <c r="T357" s="634">
        <v>19</v>
      </c>
      <c r="U357" s="635">
        <v>20</v>
      </c>
      <c r="V357" s="635">
        <v>21</v>
      </c>
      <c r="W357" s="635">
        <v>22</v>
      </c>
      <c r="X357" s="636">
        <v>23</v>
      </c>
      <c r="Y357" s="637">
        <v>24</v>
      </c>
      <c r="Z357" s="984">
        <v>25</v>
      </c>
      <c r="AA357" s="637">
        <v>26</v>
      </c>
      <c r="AB357" s="618">
        <v>27</v>
      </c>
      <c r="AC357" s="615">
        <v>28</v>
      </c>
      <c r="AD357" s="615">
        <v>29</v>
      </c>
      <c r="AE357" s="615">
        <v>30</v>
      </c>
      <c r="AF357" s="954">
        <v>31</v>
      </c>
      <c r="AG357" s="1004">
        <v>32</v>
      </c>
      <c r="AH357" s="1004">
        <v>33</v>
      </c>
      <c r="AI357" s="621"/>
    </row>
    <row r="358" spans="1:34" s="621" customFormat="1" ht="15.75">
      <c r="A358" s="944">
        <v>1</v>
      </c>
      <c r="B358" s="311">
        <v>1322</v>
      </c>
      <c r="C358" s="944">
        <v>18</v>
      </c>
      <c r="D358" s="305" t="s">
        <v>567</v>
      </c>
      <c r="E358" s="306">
        <v>1000</v>
      </c>
      <c r="F358" s="307">
        <v>0</v>
      </c>
      <c r="G358" s="308"/>
      <c r="H358" s="840">
        <v>58</v>
      </c>
      <c r="I358" s="663"/>
      <c r="J358" s="663"/>
      <c r="K358" s="306">
        <v>1000</v>
      </c>
      <c r="L358" s="307"/>
      <c r="M358" s="308"/>
      <c r="N358" s="646">
        <v>58</v>
      </c>
      <c r="O358" s="646"/>
      <c r="P358" s="648"/>
      <c r="Q358" s="305">
        <v>12</v>
      </c>
      <c r="R358" s="305">
        <f aca="true" t="shared" si="67" ref="R358:R367">SUM(K358:Q358)</f>
        <v>1070</v>
      </c>
      <c r="S358" s="307">
        <f aca="true" t="shared" si="68" ref="S358:S366">E358+F358-K358-L358</f>
        <v>0</v>
      </c>
      <c r="T358" s="671">
        <f aca="true" t="shared" si="69" ref="T358:T366">H358+I358-N358-O358</f>
        <v>0</v>
      </c>
      <c r="U358" s="313">
        <v>24000</v>
      </c>
      <c r="V358" s="313">
        <v>17000</v>
      </c>
      <c r="W358" s="313">
        <f aca="true" t="shared" si="70" ref="W358:W366">U358-V358</f>
        <v>7000</v>
      </c>
      <c r="X358" s="578">
        <f aca="true" t="shared" si="71" ref="X358:X366">V358+K358+L358+M358</f>
        <v>18000</v>
      </c>
      <c r="Y358" s="39">
        <f aca="true" t="shared" si="72" ref="Y358:Y366">U358-X358</f>
        <v>6000</v>
      </c>
      <c r="Z358" s="979">
        <f aca="true" t="shared" si="73" ref="Z358:Z366">IF(Y358=0,"cwi‡kva",IF(Y358&gt;0,""))</f>
      </c>
      <c r="AA358" s="39">
        <f aca="true" t="shared" si="74" ref="AA358:AA366">Y358-S358</f>
        <v>6000</v>
      </c>
      <c r="AB358" s="927">
        <v>1322</v>
      </c>
      <c r="AC358" s="809">
        <v>2200</v>
      </c>
      <c r="AD358" s="809">
        <v>197</v>
      </c>
      <c r="AE358" s="809">
        <v>2267</v>
      </c>
      <c r="AF358" s="955">
        <v>210</v>
      </c>
      <c r="AG358" s="809">
        <f t="shared" si="64"/>
        <v>2325</v>
      </c>
      <c r="AH358" s="809">
        <f t="shared" si="65"/>
        <v>222</v>
      </c>
    </row>
    <row r="359" spans="1:34" s="621" customFormat="1" ht="15.75">
      <c r="A359" s="944">
        <v>2</v>
      </c>
      <c r="B359" s="311">
        <v>1328</v>
      </c>
      <c r="C359" s="944">
        <v>18</v>
      </c>
      <c r="D359" s="305" t="s">
        <v>568</v>
      </c>
      <c r="E359" s="306">
        <v>1000</v>
      </c>
      <c r="F359" s="307">
        <v>0</v>
      </c>
      <c r="G359" s="308"/>
      <c r="H359" s="840">
        <v>58</v>
      </c>
      <c r="I359" s="663"/>
      <c r="J359" s="663"/>
      <c r="K359" s="306">
        <v>1000</v>
      </c>
      <c r="L359" s="307"/>
      <c r="M359" s="308"/>
      <c r="N359" s="646">
        <v>58</v>
      </c>
      <c r="O359" s="646"/>
      <c r="P359" s="648"/>
      <c r="Q359" s="305">
        <v>2</v>
      </c>
      <c r="R359" s="305">
        <f t="shared" si="67"/>
        <v>1060</v>
      </c>
      <c r="S359" s="307">
        <f t="shared" si="68"/>
        <v>0</v>
      </c>
      <c r="T359" s="671">
        <f t="shared" si="69"/>
        <v>0</v>
      </c>
      <c r="U359" s="313">
        <v>24000</v>
      </c>
      <c r="V359" s="313">
        <v>17000</v>
      </c>
      <c r="W359" s="313">
        <f t="shared" si="70"/>
        <v>7000</v>
      </c>
      <c r="X359" s="578">
        <f t="shared" si="71"/>
        <v>18000</v>
      </c>
      <c r="Y359" s="39">
        <f t="shared" si="72"/>
        <v>6000</v>
      </c>
      <c r="Z359" s="979">
        <f t="shared" si="73"/>
      </c>
      <c r="AA359" s="39">
        <f t="shared" si="74"/>
        <v>6000</v>
      </c>
      <c r="AB359" s="927">
        <v>1328</v>
      </c>
      <c r="AC359" s="809">
        <v>2200</v>
      </c>
      <c r="AD359" s="809">
        <v>65</v>
      </c>
      <c r="AE359" s="809">
        <v>2267</v>
      </c>
      <c r="AF359" s="955">
        <v>68</v>
      </c>
      <c r="AG359" s="809">
        <f t="shared" si="64"/>
        <v>2325</v>
      </c>
      <c r="AH359" s="809">
        <f t="shared" si="65"/>
        <v>70</v>
      </c>
    </row>
    <row r="360" spans="1:34" s="621" customFormat="1" ht="15.75">
      <c r="A360" s="944">
        <v>3</v>
      </c>
      <c r="B360" s="311">
        <v>1329</v>
      </c>
      <c r="C360" s="944">
        <v>18</v>
      </c>
      <c r="D360" s="305" t="s">
        <v>569</v>
      </c>
      <c r="E360" s="306">
        <v>1000</v>
      </c>
      <c r="F360" s="307">
        <v>0</v>
      </c>
      <c r="G360" s="308"/>
      <c r="H360" s="840">
        <v>58</v>
      </c>
      <c r="I360" s="663"/>
      <c r="J360" s="663"/>
      <c r="K360" s="306">
        <v>1000</v>
      </c>
      <c r="L360" s="307"/>
      <c r="M360" s="308"/>
      <c r="N360" s="646">
        <v>58</v>
      </c>
      <c r="O360" s="646"/>
      <c r="P360" s="648"/>
      <c r="Q360" s="305">
        <v>12</v>
      </c>
      <c r="R360" s="305">
        <f t="shared" si="67"/>
        <v>1070</v>
      </c>
      <c r="S360" s="307">
        <f t="shared" si="68"/>
        <v>0</v>
      </c>
      <c r="T360" s="671">
        <f t="shared" si="69"/>
        <v>0</v>
      </c>
      <c r="U360" s="313">
        <v>24000</v>
      </c>
      <c r="V360" s="313">
        <v>17000</v>
      </c>
      <c r="W360" s="313">
        <f t="shared" si="70"/>
        <v>7000</v>
      </c>
      <c r="X360" s="578">
        <f t="shared" si="71"/>
        <v>18000</v>
      </c>
      <c r="Y360" s="39">
        <f t="shared" si="72"/>
        <v>6000</v>
      </c>
      <c r="Z360" s="979">
        <f t="shared" si="73"/>
      </c>
      <c r="AA360" s="39">
        <f t="shared" si="74"/>
        <v>6000</v>
      </c>
      <c r="AB360" s="927">
        <v>1329</v>
      </c>
      <c r="AC360" s="809">
        <v>2200</v>
      </c>
      <c r="AD360" s="809">
        <v>95</v>
      </c>
      <c r="AE360" s="809">
        <v>2267</v>
      </c>
      <c r="AF360" s="955">
        <v>98</v>
      </c>
      <c r="AG360" s="809">
        <f t="shared" si="64"/>
        <v>2325</v>
      </c>
      <c r="AH360" s="809">
        <f t="shared" si="65"/>
        <v>110</v>
      </c>
    </row>
    <row r="361" spans="1:34" s="621" customFormat="1" ht="15.75">
      <c r="A361" s="944">
        <v>4</v>
      </c>
      <c r="B361" s="311">
        <v>1332</v>
      </c>
      <c r="C361" s="944">
        <v>17</v>
      </c>
      <c r="D361" s="305" t="s">
        <v>570</v>
      </c>
      <c r="E361" s="306">
        <v>1000</v>
      </c>
      <c r="F361" s="307">
        <v>0</v>
      </c>
      <c r="G361" s="308"/>
      <c r="H361" s="840">
        <v>58</v>
      </c>
      <c r="I361" s="663"/>
      <c r="J361" s="663"/>
      <c r="K361" s="306">
        <v>1000</v>
      </c>
      <c r="L361" s="307"/>
      <c r="M361" s="308"/>
      <c r="N361" s="646">
        <v>58</v>
      </c>
      <c r="O361" s="646"/>
      <c r="P361" s="647"/>
      <c r="Q361" s="310">
        <v>42</v>
      </c>
      <c r="R361" s="305">
        <f t="shared" si="67"/>
        <v>1100</v>
      </c>
      <c r="S361" s="307">
        <f t="shared" si="68"/>
        <v>0</v>
      </c>
      <c r="T361" s="671">
        <f t="shared" si="69"/>
        <v>0</v>
      </c>
      <c r="U361" s="313">
        <v>24000</v>
      </c>
      <c r="V361" s="313">
        <v>17000</v>
      </c>
      <c r="W361" s="313">
        <f t="shared" si="70"/>
        <v>7000</v>
      </c>
      <c r="X361" s="578">
        <f t="shared" si="71"/>
        <v>18000</v>
      </c>
      <c r="Y361" s="39">
        <f t="shared" si="72"/>
        <v>6000</v>
      </c>
      <c r="Z361" s="979">
        <f t="shared" si="73"/>
      </c>
      <c r="AA361" s="39">
        <f t="shared" si="74"/>
        <v>6000</v>
      </c>
      <c r="AB361" s="927">
        <v>1332</v>
      </c>
      <c r="AC361" s="809">
        <v>2200</v>
      </c>
      <c r="AD361" s="809">
        <v>185</v>
      </c>
      <c r="AE361" s="809">
        <v>2267</v>
      </c>
      <c r="AF361" s="955">
        <v>218</v>
      </c>
      <c r="AG361" s="809">
        <f t="shared" si="64"/>
        <v>2325</v>
      </c>
      <c r="AH361" s="809">
        <f t="shared" si="65"/>
        <v>260</v>
      </c>
    </row>
    <row r="362" spans="1:34" s="621" customFormat="1" ht="15.75">
      <c r="A362" s="944">
        <v>5</v>
      </c>
      <c r="B362" s="311">
        <v>1369</v>
      </c>
      <c r="C362" s="944">
        <v>14</v>
      </c>
      <c r="D362" s="305" t="s">
        <v>572</v>
      </c>
      <c r="E362" s="306">
        <v>1000</v>
      </c>
      <c r="F362" s="307">
        <v>0</v>
      </c>
      <c r="G362" s="308"/>
      <c r="H362" s="840">
        <v>92</v>
      </c>
      <c r="I362" s="663"/>
      <c r="J362" s="663"/>
      <c r="K362" s="306">
        <v>1000</v>
      </c>
      <c r="L362" s="307"/>
      <c r="M362" s="308"/>
      <c r="N362" s="646">
        <v>92</v>
      </c>
      <c r="O362" s="646"/>
      <c r="P362" s="647"/>
      <c r="Q362" s="310">
        <v>108</v>
      </c>
      <c r="R362" s="305">
        <f t="shared" si="67"/>
        <v>1200</v>
      </c>
      <c r="S362" s="307">
        <f t="shared" si="68"/>
        <v>0</v>
      </c>
      <c r="T362" s="671">
        <f t="shared" si="69"/>
        <v>0</v>
      </c>
      <c r="U362" s="313">
        <v>24000</v>
      </c>
      <c r="V362" s="313">
        <v>13000</v>
      </c>
      <c r="W362" s="313">
        <f t="shared" si="70"/>
        <v>11000</v>
      </c>
      <c r="X362" s="578">
        <f t="shared" si="71"/>
        <v>14000</v>
      </c>
      <c r="Y362" s="39">
        <f t="shared" si="72"/>
        <v>10000</v>
      </c>
      <c r="Z362" s="979">
        <f t="shared" si="73"/>
      </c>
      <c r="AA362" s="39">
        <f t="shared" si="74"/>
        <v>10000</v>
      </c>
      <c r="AB362" s="927">
        <v>1369</v>
      </c>
      <c r="AC362" s="809">
        <v>1850</v>
      </c>
      <c r="AD362" s="809">
        <v>130</v>
      </c>
      <c r="AE362" s="809">
        <v>1950</v>
      </c>
      <c r="AF362" s="955">
        <v>190</v>
      </c>
      <c r="AG362" s="809">
        <f t="shared" si="64"/>
        <v>2042</v>
      </c>
      <c r="AH362" s="809">
        <f t="shared" si="65"/>
        <v>298</v>
      </c>
    </row>
    <row r="363" spans="1:34" s="621" customFormat="1" ht="15.75">
      <c r="A363" s="944">
        <v>6</v>
      </c>
      <c r="B363" s="311">
        <v>1373</v>
      </c>
      <c r="C363" s="944">
        <v>14</v>
      </c>
      <c r="D363" s="305" t="s">
        <v>155</v>
      </c>
      <c r="E363" s="306">
        <v>1000</v>
      </c>
      <c r="F363" s="307">
        <v>0</v>
      </c>
      <c r="G363" s="308"/>
      <c r="H363" s="840">
        <v>92</v>
      </c>
      <c r="I363" s="663"/>
      <c r="J363" s="663"/>
      <c r="K363" s="306">
        <v>1000</v>
      </c>
      <c r="L363" s="307"/>
      <c r="M363" s="308"/>
      <c r="N363" s="646">
        <v>92</v>
      </c>
      <c r="O363" s="646"/>
      <c r="P363" s="647"/>
      <c r="Q363" s="310">
        <v>108</v>
      </c>
      <c r="R363" s="305">
        <f t="shared" si="67"/>
        <v>1200</v>
      </c>
      <c r="S363" s="307">
        <f t="shared" si="68"/>
        <v>0</v>
      </c>
      <c r="T363" s="671">
        <f t="shared" si="69"/>
        <v>0</v>
      </c>
      <c r="U363" s="313">
        <v>24000</v>
      </c>
      <c r="V363" s="313">
        <v>13000</v>
      </c>
      <c r="W363" s="313">
        <f t="shared" si="70"/>
        <v>11000</v>
      </c>
      <c r="X363" s="578">
        <f t="shared" si="71"/>
        <v>14000</v>
      </c>
      <c r="Y363" s="39">
        <f t="shared" si="72"/>
        <v>10000</v>
      </c>
      <c r="Z363" s="979">
        <f t="shared" si="73"/>
      </c>
      <c r="AA363" s="39">
        <f t="shared" si="74"/>
        <v>10000</v>
      </c>
      <c r="AB363" s="927">
        <v>1373</v>
      </c>
      <c r="AC363" s="809">
        <v>1850</v>
      </c>
      <c r="AD363" s="809">
        <v>490</v>
      </c>
      <c r="AE363" s="809">
        <v>1950</v>
      </c>
      <c r="AF363" s="955">
        <v>670</v>
      </c>
      <c r="AG363" s="809">
        <f t="shared" si="64"/>
        <v>2042</v>
      </c>
      <c r="AH363" s="809">
        <f t="shared" si="65"/>
        <v>778</v>
      </c>
    </row>
    <row r="364" spans="1:34" s="621" customFormat="1" ht="15.75">
      <c r="A364" s="944">
        <v>7</v>
      </c>
      <c r="B364" s="311">
        <v>1376</v>
      </c>
      <c r="C364" s="944">
        <v>14</v>
      </c>
      <c r="D364" s="305" t="s">
        <v>571</v>
      </c>
      <c r="E364" s="306">
        <v>1000</v>
      </c>
      <c r="F364" s="307">
        <v>0</v>
      </c>
      <c r="G364" s="308"/>
      <c r="H364" s="840">
        <v>92</v>
      </c>
      <c r="I364" s="663"/>
      <c r="J364" s="663"/>
      <c r="K364" s="306">
        <v>1000</v>
      </c>
      <c r="L364" s="307"/>
      <c r="M364" s="308"/>
      <c r="N364" s="646">
        <v>92</v>
      </c>
      <c r="O364" s="646"/>
      <c r="P364" s="647"/>
      <c r="Q364" s="310">
        <v>8</v>
      </c>
      <c r="R364" s="305">
        <f t="shared" si="67"/>
        <v>1100</v>
      </c>
      <c r="S364" s="307">
        <f t="shared" si="68"/>
        <v>0</v>
      </c>
      <c r="T364" s="671">
        <f t="shared" si="69"/>
        <v>0</v>
      </c>
      <c r="U364" s="313">
        <v>24000</v>
      </c>
      <c r="V364" s="313">
        <v>13000</v>
      </c>
      <c r="W364" s="313">
        <f t="shared" si="70"/>
        <v>11000</v>
      </c>
      <c r="X364" s="578">
        <f t="shared" si="71"/>
        <v>14000</v>
      </c>
      <c r="Y364" s="39">
        <f t="shared" si="72"/>
        <v>10000</v>
      </c>
      <c r="Z364" s="979">
        <f t="shared" si="73"/>
      </c>
      <c r="AA364" s="39">
        <f t="shared" si="74"/>
        <v>10000</v>
      </c>
      <c r="AB364" s="927">
        <v>1376</v>
      </c>
      <c r="AC364" s="809">
        <v>1850</v>
      </c>
      <c r="AD364" s="809">
        <v>180</v>
      </c>
      <c r="AE364" s="809">
        <v>1950</v>
      </c>
      <c r="AF364" s="955">
        <v>100</v>
      </c>
      <c r="AG364" s="809">
        <f t="shared" si="64"/>
        <v>2042</v>
      </c>
      <c r="AH364" s="809">
        <f t="shared" si="65"/>
        <v>108</v>
      </c>
    </row>
    <row r="365" spans="1:34" s="621" customFormat="1" ht="15.75">
      <c r="A365" s="944">
        <v>8</v>
      </c>
      <c r="B365" s="311">
        <v>1402</v>
      </c>
      <c r="C365" s="944">
        <v>9</v>
      </c>
      <c r="D365" s="305" t="s">
        <v>488</v>
      </c>
      <c r="E365" s="306">
        <v>1000</v>
      </c>
      <c r="F365" s="307">
        <v>0</v>
      </c>
      <c r="G365" s="308"/>
      <c r="H365" s="840">
        <v>133</v>
      </c>
      <c r="I365" s="663"/>
      <c r="J365" s="663"/>
      <c r="K365" s="306">
        <v>1000</v>
      </c>
      <c r="L365" s="307"/>
      <c r="M365" s="308"/>
      <c r="N365" s="646">
        <v>133</v>
      </c>
      <c r="O365" s="646"/>
      <c r="P365" s="647"/>
      <c r="Q365" s="310">
        <v>17</v>
      </c>
      <c r="R365" s="305">
        <f t="shared" si="67"/>
        <v>1150</v>
      </c>
      <c r="S365" s="307">
        <f t="shared" si="68"/>
        <v>0</v>
      </c>
      <c r="T365" s="671">
        <f t="shared" si="69"/>
        <v>0</v>
      </c>
      <c r="U365" s="313">
        <v>24000</v>
      </c>
      <c r="V365" s="313">
        <v>8000</v>
      </c>
      <c r="W365" s="313">
        <f t="shared" si="70"/>
        <v>16000</v>
      </c>
      <c r="X365" s="578">
        <f t="shared" si="71"/>
        <v>9000</v>
      </c>
      <c r="Y365" s="39">
        <f t="shared" si="72"/>
        <v>15000</v>
      </c>
      <c r="Z365" s="979">
        <f t="shared" si="73"/>
      </c>
      <c r="AA365" s="39">
        <f t="shared" si="74"/>
        <v>15000</v>
      </c>
      <c r="AB365" s="927">
        <v>1402</v>
      </c>
      <c r="AC365" s="809">
        <v>1225</v>
      </c>
      <c r="AD365" s="809">
        <v>75</v>
      </c>
      <c r="AE365" s="809">
        <v>1367</v>
      </c>
      <c r="AF365" s="955">
        <v>83</v>
      </c>
      <c r="AG365" s="809">
        <f t="shared" si="64"/>
        <v>1500</v>
      </c>
      <c r="AH365" s="809">
        <f t="shared" si="65"/>
        <v>100</v>
      </c>
    </row>
    <row r="366" spans="1:34" s="621" customFormat="1" ht="15.75">
      <c r="A366" s="944">
        <v>9</v>
      </c>
      <c r="B366" s="311">
        <v>1417</v>
      </c>
      <c r="C366" s="944">
        <v>7</v>
      </c>
      <c r="D366" s="307" t="s">
        <v>573</v>
      </c>
      <c r="E366" s="306">
        <v>1000</v>
      </c>
      <c r="F366" s="307">
        <v>0</v>
      </c>
      <c r="G366" s="308"/>
      <c r="H366" s="840">
        <f>W366/120</f>
        <v>150</v>
      </c>
      <c r="I366" s="663"/>
      <c r="J366" s="663"/>
      <c r="K366" s="306">
        <v>1000</v>
      </c>
      <c r="L366" s="307"/>
      <c r="M366" s="308"/>
      <c r="N366" s="646">
        <v>150</v>
      </c>
      <c r="O366" s="646"/>
      <c r="P366" s="647"/>
      <c r="Q366" s="310">
        <v>50</v>
      </c>
      <c r="R366" s="305">
        <f t="shared" si="67"/>
        <v>1200</v>
      </c>
      <c r="S366" s="307">
        <f t="shared" si="68"/>
        <v>0</v>
      </c>
      <c r="T366" s="671">
        <f t="shared" si="69"/>
        <v>0</v>
      </c>
      <c r="U366" s="313">
        <v>24000</v>
      </c>
      <c r="V366" s="313">
        <v>6000</v>
      </c>
      <c r="W366" s="313">
        <f t="shared" si="70"/>
        <v>18000</v>
      </c>
      <c r="X366" s="578">
        <f t="shared" si="71"/>
        <v>7000</v>
      </c>
      <c r="Y366" s="39">
        <f t="shared" si="72"/>
        <v>17000</v>
      </c>
      <c r="Z366" s="979">
        <f t="shared" si="73"/>
      </c>
      <c r="AA366" s="39">
        <f t="shared" si="74"/>
        <v>17000</v>
      </c>
      <c r="AB366" s="927">
        <v>1417</v>
      </c>
      <c r="AC366" s="809">
        <v>917</v>
      </c>
      <c r="AD366" s="809">
        <v>93</v>
      </c>
      <c r="AE366" s="809">
        <v>1075</v>
      </c>
      <c r="AF366" s="955">
        <v>135</v>
      </c>
      <c r="AG366" s="809">
        <f t="shared" si="64"/>
        <v>1225</v>
      </c>
      <c r="AH366" s="809">
        <f t="shared" si="65"/>
        <v>185</v>
      </c>
    </row>
    <row r="367" spans="1:34" s="621" customFormat="1" ht="15.75">
      <c r="A367" s="325"/>
      <c r="B367" s="318"/>
      <c r="C367" s="325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8"/>
      <c r="P367" s="810"/>
      <c r="Q367" s="808"/>
      <c r="R367" s="305">
        <f t="shared" si="67"/>
        <v>0</v>
      </c>
      <c r="S367" s="318"/>
      <c r="T367" s="319"/>
      <c r="U367" s="809"/>
      <c r="V367" s="809"/>
      <c r="W367" s="809"/>
      <c r="X367" s="805"/>
      <c r="Y367" s="809"/>
      <c r="Z367" s="980"/>
      <c r="AA367" s="809"/>
      <c r="AB367" s="887"/>
      <c r="AC367" s="809"/>
      <c r="AD367" s="809"/>
      <c r="AE367" s="809"/>
      <c r="AF367" s="955"/>
      <c r="AG367" s="809">
        <f t="shared" si="64"/>
        <v>0</v>
      </c>
      <c r="AH367" s="809">
        <f t="shared" si="65"/>
        <v>0</v>
      </c>
    </row>
    <row r="368" spans="1:34" s="621" customFormat="1" ht="15.75" customHeight="1" hidden="1">
      <c r="A368" s="944"/>
      <c r="B368" s="311"/>
      <c r="C368" s="944"/>
      <c r="D368" s="305"/>
      <c r="E368" s="306"/>
      <c r="F368" s="307"/>
      <c r="G368" s="355"/>
      <c r="H368" s="306"/>
      <c r="I368" s="307"/>
      <c r="J368" s="355"/>
      <c r="K368" s="306"/>
      <c r="L368" s="307"/>
      <c r="M368" s="355"/>
      <c r="N368" s="306"/>
      <c r="O368" s="307"/>
      <c r="P368" s="309"/>
      <c r="Q368" s="305"/>
      <c r="R368" s="305"/>
      <c r="S368" s="305"/>
      <c r="T368" s="313"/>
      <c r="U368" s="39"/>
      <c r="V368" s="39"/>
      <c r="W368" s="39"/>
      <c r="X368" s="578"/>
      <c r="Y368" s="39"/>
      <c r="Z368" s="979"/>
      <c r="AA368" s="39"/>
      <c r="AB368" s="32"/>
      <c r="AC368" s="809"/>
      <c r="AD368" s="809"/>
      <c r="AE368" s="809"/>
      <c r="AF368" s="955"/>
      <c r="AG368" s="809">
        <f t="shared" si="64"/>
        <v>0</v>
      </c>
      <c r="AH368" s="809">
        <f t="shared" si="65"/>
        <v>0</v>
      </c>
    </row>
    <row r="369" spans="1:34" s="621" customFormat="1" ht="15.75" customHeight="1" hidden="1">
      <c r="A369" s="944"/>
      <c r="B369" s="311"/>
      <c r="C369" s="944"/>
      <c r="D369" s="305"/>
      <c r="E369" s="306"/>
      <c r="F369" s="307"/>
      <c r="G369" s="355"/>
      <c r="H369" s="306"/>
      <c r="I369" s="307"/>
      <c r="J369" s="355"/>
      <c r="K369" s="306"/>
      <c r="L369" s="307"/>
      <c r="M369" s="355"/>
      <c r="N369" s="306"/>
      <c r="O369" s="307"/>
      <c r="P369" s="309"/>
      <c r="Q369" s="305"/>
      <c r="R369" s="305"/>
      <c r="S369" s="305"/>
      <c r="T369" s="313"/>
      <c r="U369" s="39"/>
      <c r="V369" s="39"/>
      <c r="W369" s="39"/>
      <c r="X369" s="578"/>
      <c r="Y369" s="39"/>
      <c r="Z369" s="979"/>
      <c r="AA369" s="39"/>
      <c r="AB369" s="32"/>
      <c r="AC369" s="809"/>
      <c r="AD369" s="809"/>
      <c r="AE369" s="809"/>
      <c r="AF369" s="955"/>
      <c r="AG369" s="809">
        <f t="shared" si="64"/>
        <v>0</v>
      </c>
      <c r="AH369" s="809">
        <f t="shared" si="65"/>
        <v>0</v>
      </c>
    </row>
    <row r="370" spans="1:34" s="621" customFormat="1" ht="15.75" customHeight="1" hidden="1">
      <c r="A370" s="944"/>
      <c r="B370" s="311"/>
      <c r="C370" s="944"/>
      <c r="D370" s="305"/>
      <c r="E370" s="306"/>
      <c r="F370" s="307"/>
      <c r="G370" s="355"/>
      <c r="H370" s="306"/>
      <c r="I370" s="307"/>
      <c r="J370" s="355"/>
      <c r="K370" s="306"/>
      <c r="L370" s="307"/>
      <c r="M370" s="355"/>
      <c r="N370" s="306"/>
      <c r="O370" s="307"/>
      <c r="P370" s="309"/>
      <c r="Q370" s="305"/>
      <c r="R370" s="305"/>
      <c r="S370" s="305"/>
      <c r="T370" s="313"/>
      <c r="U370" s="39"/>
      <c r="V370" s="39"/>
      <c r="W370" s="39"/>
      <c r="X370" s="578"/>
      <c r="Y370" s="39"/>
      <c r="Z370" s="979"/>
      <c r="AA370" s="39"/>
      <c r="AB370" s="32"/>
      <c r="AC370" s="809"/>
      <c r="AD370" s="809"/>
      <c r="AE370" s="809"/>
      <c r="AF370" s="955"/>
      <c r="AG370" s="809">
        <f t="shared" si="64"/>
        <v>0</v>
      </c>
      <c r="AH370" s="809">
        <f t="shared" si="65"/>
        <v>0</v>
      </c>
    </row>
    <row r="371" spans="1:34" s="621" customFormat="1" ht="15.75" customHeight="1" hidden="1">
      <c r="A371" s="944"/>
      <c r="B371" s="311"/>
      <c r="C371" s="944"/>
      <c r="D371" s="305"/>
      <c r="E371" s="306"/>
      <c r="F371" s="307"/>
      <c r="G371" s="355"/>
      <c r="H371" s="306"/>
      <c r="I371" s="307"/>
      <c r="J371" s="355"/>
      <c r="K371" s="306"/>
      <c r="L371" s="307"/>
      <c r="M371" s="355"/>
      <c r="N371" s="306"/>
      <c r="O371" s="307"/>
      <c r="P371" s="309"/>
      <c r="Q371" s="305"/>
      <c r="R371" s="305"/>
      <c r="S371" s="305"/>
      <c r="T371" s="313"/>
      <c r="U371" s="39"/>
      <c r="V371" s="39"/>
      <c r="W371" s="39"/>
      <c r="X371" s="578"/>
      <c r="Y371" s="39"/>
      <c r="Z371" s="979"/>
      <c r="AA371" s="39"/>
      <c r="AB371" s="32"/>
      <c r="AC371" s="809"/>
      <c r="AD371" s="809"/>
      <c r="AE371" s="809"/>
      <c r="AF371" s="955"/>
      <c r="AG371" s="809">
        <f t="shared" si="64"/>
        <v>0</v>
      </c>
      <c r="AH371" s="809">
        <f t="shared" si="65"/>
        <v>0</v>
      </c>
    </row>
    <row r="372" spans="1:34" s="621" customFormat="1" ht="15.75" customHeight="1" hidden="1">
      <c r="A372" s="944"/>
      <c r="B372" s="311"/>
      <c r="C372" s="944"/>
      <c r="D372" s="305"/>
      <c r="E372" s="306"/>
      <c r="F372" s="307"/>
      <c r="G372" s="355"/>
      <c r="H372" s="306"/>
      <c r="I372" s="307"/>
      <c r="J372" s="355"/>
      <c r="K372" s="306"/>
      <c r="L372" s="307"/>
      <c r="M372" s="355"/>
      <c r="N372" s="306"/>
      <c r="O372" s="307"/>
      <c r="P372" s="309"/>
      <c r="Q372" s="305"/>
      <c r="R372" s="305"/>
      <c r="S372" s="305"/>
      <c r="T372" s="313"/>
      <c r="U372" s="39"/>
      <c r="V372" s="39"/>
      <c r="W372" s="39"/>
      <c r="X372" s="578"/>
      <c r="Y372" s="39"/>
      <c r="Z372" s="979"/>
      <c r="AA372" s="39"/>
      <c r="AB372" s="32"/>
      <c r="AC372" s="809"/>
      <c r="AD372" s="809"/>
      <c r="AE372" s="809"/>
      <c r="AF372" s="955"/>
      <c r="AG372" s="809">
        <f t="shared" si="64"/>
        <v>0</v>
      </c>
      <c r="AH372" s="809">
        <f t="shared" si="65"/>
        <v>0</v>
      </c>
    </row>
    <row r="373" spans="1:34" s="621" customFormat="1" ht="15.75" customHeight="1" hidden="1">
      <c r="A373" s="944"/>
      <c r="B373" s="311"/>
      <c r="C373" s="944"/>
      <c r="D373" s="305"/>
      <c r="E373" s="306"/>
      <c r="F373" s="307"/>
      <c r="G373" s="355"/>
      <c r="H373" s="306"/>
      <c r="I373" s="307"/>
      <c r="J373" s="355"/>
      <c r="K373" s="306"/>
      <c r="L373" s="307"/>
      <c r="M373" s="355"/>
      <c r="N373" s="306"/>
      <c r="O373" s="307"/>
      <c r="P373" s="309"/>
      <c r="Q373" s="305"/>
      <c r="R373" s="305"/>
      <c r="S373" s="305"/>
      <c r="T373" s="313"/>
      <c r="U373" s="39"/>
      <c r="V373" s="39"/>
      <c r="W373" s="39"/>
      <c r="X373" s="578"/>
      <c r="Y373" s="39"/>
      <c r="Z373" s="979"/>
      <c r="AA373" s="39"/>
      <c r="AB373" s="32"/>
      <c r="AC373" s="809"/>
      <c r="AD373" s="809"/>
      <c r="AE373" s="809"/>
      <c r="AF373" s="955"/>
      <c r="AG373" s="809">
        <f t="shared" si="64"/>
        <v>0</v>
      </c>
      <c r="AH373" s="809">
        <f t="shared" si="65"/>
        <v>0</v>
      </c>
    </row>
    <row r="374" spans="1:34" s="621" customFormat="1" ht="15.75" customHeight="1" hidden="1">
      <c r="A374" s="944"/>
      <c r="B374" s="311"/>
      <c r="C374" s="944"/>
      <c r="D374" s="305"/>
      <c r="E374" s="306"/>
      <c r="F374" s="307"/>
      <c r="G374" s="355"/>
      <c r="H374" s="306"/>
      <c r="I374" s="307"/>
      <c r="J374" s="355"/>
      <c r="K374" s="306"/>
      <c r="L374" s="307"/>
      <c r="M374" s="355"/>
      <c r="N374" s="306"/>
      <c r="O374" s="307"/>
      <c r="P374" s="309"/>
      <c r="Q374" s="305"/>
      <c r="R374" s="305"/>
      <c r="S374" s="305"/>
      <c r="T374" s="313"/>
      <c r="U374" s="39"/>
      <c r="V374" s="39"/>
      <c r="W374" s="39"/>
      <c r="X374" s="578"/>
      <c r="Y374" s="39"/>
      <c r="Z374" s="979"/>
      <c r="AA374" s="39"/>
      <c r="AB374" s="32"/>
      <c r="AC374" s="809"/>
      <c r="AD374" s="809"/>
      <c r="AE374" s="809"/>
      <c r="AF374" s="955"/>
      <c r="AG374" s="809">
        <f t="shared" si="64"/>
        <v>0</v>
      </c>
      <c r="AH374" s="809">
        <f t="shared" si="65"/>
        <v>0</v>
      </c>
    </row>
    <row r="375" spans="1:34" s="621" customFormat="1" ht="15.75" customHeight="1" hidden="1">
      <c r="A375" s="944"/>
      <c r="B375" s="311"/>
      <c r="C375" s="944"/>
      <c r="D375" s="305"/>
      <c r="E375" s="306"/>
      <c r="F375" s="307"/>
      <c r="G375" s="355"/>
      <c r="H375" s="306"/>
      <c r="I375" s="307"/>
      <c r="J375" s="355"/>
      <c r="K375" s="306"/>
      <c r="L375" s="307"/>
      <c r="M375" s="355"/>
      <c r="N375" s="306"/>
      <c r="O375" s="307"/>
      <c r="P375" s="309"/>
      <c r="Q375" s="305"/>
      <c r="R375" s="305"/>
      <c r="S375" s="305"/>
      <c r="T375" s="313"/>
      <c r="U375" s="39"/>
      <c r="V375" s="39"/>
      <c r="W375" s="39"/>
      <c r="X375" s="578"/>
      <c r="Y375" s="39"/>
      <c r="Z375" s="979"/>
      <c r="AA375" s="39"/>
      <c r="AB375" s="32"/>
      <c r="AC375" s="809"/>
      <c r="AD375" s="809"/>
      <c r="AE375" s="809"/>
      <c r="AF375" s="955"/>
      <c r="AG375" s="809">
        <f t="shared" si="64"/>
        <v>0</v>
      </c>
      <c r="AH375" s="809">
        <f t="shared" si="65"/>
        <v>0</v>
      </c>
    </row>
    <row r="376" spans="1:34" s="621" customFormat="1" ht="15.75" customHeight="1" hidden="1">
      <c r="A376" s="944"/>
      <c r="B376" s="311"/>
      <c r="C376" s="944"/>
      <c r="D376" s="305"/>
      <c r="E376" s="306"/>
      <c r="F376" s="307"/>
      <c r="G376" s="355"/>
      <c r="H376" s="306"/>
      <c r="I376" s="307"/>
      <c r="J376" s="355"/>
      <c r="K376" s="306"/>
      <c r="L376" s="307"/>
      <c r="M376" s="355"/>
      <c r="N376" s="306"/>
      <c r="O376" s="307"/>
      <c r="P376" s="309"/>
      <c r="Q376" s="305"/>
      <c r="R376" s="305"/>
      <c r="S376" s="305"/>
      <c r="T376" s="313"/>
      <c r="U376" s="39"/>
      <c r="V376" s="39"/>
      <c r="W376" s="39"/>
      <c r="X376" s="578"/>
      <c r="Y376" s="39"/>
      <c r="Z376" s="979"/>
      <c r="AA376" s="39"/>
      <c r="AB376" s="32"/>
      <c r="AC376" s="809"/>
      <c r="AD376" s="809"/>
      <c r="AE376" s="809"/>
      <c r="AF376" s="955"/>
      <c r="AG376" s="809">
        <f t="shared" si="64"/>
        <v>0</v>
      </c>
      <c r="AH376" s="809">
        <f t="shared" si="65"/>
        <v>0</v>
      </c>
    </row>
    <row r="377" spans="1:34" s="621" customFormat="1" ht="15.75" customHeight="1" hidden="1">
      <c r="A377" s="944"/>
      <c r="B377" s="311"/>
      <c r="C377" s="944"/>
      <c r="D377" s="305"/>
      <c r="E377" s="306"/>
      <c r="F377" s="307"/>
      <c r="G377" s="355"/>
      <c r="H377" s="306"/>
      <c r="I377" s="307"/>
      <c r="J377" s="355"/>
      <c r="K377" s="306"/>
      <c r="L377" s="307"/>
      <c r="M377" s="355"/>
      <c r="N377" s="306"/>
      <c r="O377" s="307"/>
      <c r="P377" s="309"/>
      <c r="Q377" s="305"/>
      <c r="R377" s="305"/>
      <c r="S377" s="305"/>
      <c r="T377" s="313"/>
      <c r="U377" s="39"/>
      <c r="V377" s="39"/>
      <c r="W377" s="39"/>
      <c r="X377" s="578"/>
      <c r="Y377" s="39"/>
      <c r="Z377" s="979"/>
      <c r="AA377" s="39"/>
      <c r="AB377" s="32"/>
      <c r="AC377" s="809"/>
      <c r="AD377" s="809"/>
      <c r="AE377" s="809"/>
      <c r="AF377" s="955"/>
      <c r="AG377" s="809">
        <f t="shared" si="64"/>
        <v>0</v>
      </c>
      <c r="AH377" s="809">
        <f t="shared" si="65"/>
        <v>0</v>
      </c>
    </row>
    <row r="378" spans="1:34" s="621" customFormat="1" ht="15.75" customHeight="1" hidden="1">
      <c r="A378" s="944"/>
      <c r="B378" s="311"/>
      <c r="C378" s="944"/>
      <c r="D378" s="305"/>
      <c r="E378" s="306"/>
      <c r="F378" s="307"/>
      <c r="G378" s="355"/>
      <c r="H378" s="306"/>
      <c r="I378" s="307"/>
      <c r="J378" s="355"/>
      <c r="K378" s="306"/>
      <c r="L378" s="307"/>
      <c r="M378" s="355"/>
      <c r="N378" s="306"/>
      <c r="O378" s="307"/>
      <c r="P378" s="309"/>
      <c r="Q378" s="305"/>
      <c r="R378" s="305"/>
      <c r="S378" s="305"/>
      <c r="T378" s="313"/>
      <c r="U378" s="39"/>
      <c r="V378" s="39"/>
      <c r="W378" s="39"/>
      <c r="X378" s="578"/>
      <c r="Y378" s="39"/>
      <c r="Z378" s="979"/>
      <c r="AA378" s="39"/>
      <c r="AB378" s="32"/>
      <c r="AC378" s="809"/>
      <c r="AD378" s="809"/>
      <c r="AE378" s="809"/>
      <c r="AF378" s="955"/>
      <c r="AG378" s="809">
        <f t="shared" si="64"/>
        <v>0</v>
      </c>
      <c r="AH378" s="809">
        <f t="shared" si="65"/>
        <v>0</v>
      </c>
    </row>
    <row r="379" spans="1:34" s="621" customFormat="1" ht="15.75" customHeight="1" hidden="1">
      <c r="A379" s="944"/>
      <c r="B379" s="311"/>
      <c r="C379" s="944"/>
      <c r="D379" s="305"/>
      <c r="E379" s="306"/>
      <c r="F379" s="307"/>
      <c r="G379" s="355"/>
      <c r="H379" s="306"/>
      <c r="I379" s="307"/>
      <c r="J379" s="355"/>
      <c r="K379" s="306"/>
      <c r="L379" s="307"/>
      <c r="M379" s="355"/>
      <c r="N379" s="306"/>
      <c r="O379" s="307"/>
      <c r="P379" s="309"/>
      <c r="Q379" s="305"/>
      <c r="R379" s="305"/>
      <c r="S379" s="305"/>
      <c r="T379" s="313"/>
      <c r="U379" s="39"/>
      <c r="V379" s="39"/>
      <c r="W379" s="39"/>
      <c r="X379" s="578"/>
      <c r="Y379" s="39"/>
      <c r="Z379" s="979"/>
      <c r="AA379" s="39"/>
      <c r="AB379" s="32"/>
      <c r="AC379" s="809"/>
      <c r="AD379" s="809"/>
      <c r="AE379" s="809"/>
      <c r="AF379" s="955"/>
      <c r="AG379" s="809">
        <f t="shared" si="64"/>
        <v>0</v>
      </c>
      <c r="AH379" s="809">
        <f t="shared" si="65"/>
        <v>0</v>
      </c>
    </row>
    <row r="380" spans="1:34" s="621" customFormat="1" ht="15.75" customHeight="1" hidden="1">
      <c r="A380" s="944"/>
      <c r="B380" s="311"/>
      <c r="C380" s="944"/>
      <c r="D380" s="305"/>
      <c r="E380" s="306"/>
      <c r="F380" s="307"/>
      <c r="G380" s="355"/>
      <c r="H380" s="306"/>
      <c r="I380" s="307"/>
      <c r="J380" s="355"/>
      <c r="K380" s="306"/>
      <c r="L380" s="307"/>
      <c r="M380" s="355"/>
      <c r="N380" s="306"/>
      <c r="O380" s="307"/>
      <c r="P380" s="309"/>
      <c r="Q380" s="305"/>
      <c r="R380" s="305"/>
      <c r="S380" s="305"/>
      <c r="T380" s="313"/>
      <c r="U380" s="39"/>
      <c r="V380" s="39"/>
      <c r="W380" s="39"/>
      <c r="X380" s="578"/>
      <c r="Y380" s="39"/>
      <c r="Z380" s="979"/>
      <c r="AA380" s="39"/>
      <c r="AB380" s="32"/>
      <c r="AC380" s="809"/>
      <c r="AD380" s="809"/>
      <c r="AE380" s="809"/>
      <c r="AF380" s="955"/>
      <c r="AG380" s="809">
        <f t="shared" si="64"/>
        <v>0</v>
      </c>
      <c r="AH380" s="809">
        <f t="shared" si="65"/>
        <v>0</v>
      </c>
    </row>
    <row r="381" spans="1:34" s="621" customFormat="1" ht="15.75" customHeight="1" hidden="1">
      <c r="A381" s="944"/>
      <c r="B381" s="311"/>
      <c r="C381" s="944"/>
      <c r="D381" s="305"/>
      <c r="E381" s="306"/>
      <c r="F381" s="307"/>
      <c r="G381" s="355"/>
      <c r="H381" s="306"/>
      <c r="I381" s="307"/>
      <c r="J381" s="355"/>
      <c r="K381" s="306"/>
      <c r="L381" s="307"/>
      <c r="M381" s="355"/>
      <c r="N381" s="306"/>
      <c r="O381" s="307"/>
      <c r="P381" s="309"/>
      <c r="Q381" s="305"/>
      <c r="R381" s="305"/>
      <c r="S381" s="305"/>
      <c r="T381" s="313"/>
      <c r="U381" s="39"/>
      <c r="V381" s="39"/>
      <c r="W381" s="39"/>
      <c r="X381" s="578"/>
      <c r="Y381" s="39"/>
      <c r="Z381" s="979"/>
      <c r="AA381" s="39"/>
      <c r="AB381" s="32"/>
      <c r="AC381" s="809"/>
      <c r="AD381" s="809"/>
      <c r="AE381" s="809"/>
      <c r="AF381" s="955"/>
      <c r="AG381" s="809">
        <f t="shared" si="64"/>
        <v>0</v>
      </c>
      <c r="AH381" s="809">
        <f t="shared" si="65"/>
        <v>0</v>
      </c>
    </row>
    <row r="382" spans="1:34" s="621" customFormat="1" ht="15.75" customHeight="1" hidden="1">
      <c r="A382" s="944"/>
      <c r="B382" s="311"/>
      <c r="C382" s="944"/>
      <c r="D382" s="305"/>
      <c r="E382" s="306"/>
      <c r="F382" s="307"/>
      <c r="G382" s="355"/>
      <c r="H382" s="306"/>
      <c r="I382" s="307"/>
      <c r="J382" s="355"/>
      <c r="K382" s="306"/>
      <c r="L382" s="307"/>
      <c r="M382" s="355"/>
      <c r="N382" s="306"/>
      <c r="O382" s="307"/>
      <c r="P382" s="309"/>
      <c r="Q382" s="305"/>
      <c r="R382" s="305"/>
      <c r="S382" s="305"/>
      <c r="T382" s="313"/>
      <c r="U382" s="39"/>
      <c r="V382" s="39"/>
      <c r="W382" s="39"/>
      <c r="X382" s="578"/>
      <c r="Y382" s="39"/>
      <c r="Z382" s="979"/>
      <c r="AA382" s="39"/>
      <c r="AB382" s="32"/>
      <c r="AC382" s="809"/>
      <c r="AD382" s="809"/>
      <c r="AE382" s="809"/>
      <c r="AF382" s="955"/>
      <c r="AG382" s="809">
        <f t="shared" si="64"/>
        <v>0</v>
      </c>
      <c r="AH382" s="809">
        <f t="shared" si="65"/>
        <v>0</v>
      </c>
    </row>
    <row r="383" spans="1:34" s="621" customFormat="1" ht="15.75" customHeight="1" hidden="1">
      <c r="A383" s="944"/>
      <c r="B383" s="311"/>
      <c r="C383" s="944"/>
      <c r="D383" s="305"/>
      <c r="E383" s="306"/>
      <c r="F383" s="307"/>
      <c r="G383" s="355"/>
      <c r="H383" s="306"/>
      <c r="I383" s="307"/>
      <c r="J383" s="355"/>
      <c r="K383" s="306"/>
      <c r="L383" s="307"/>
      <c r="M383" s="355"/>
      <c r="N383" s="306"/>
      <c r="O383" s="307"/>
      <c r="P383" s="309"/>
      <c r="Q383" s="305"/>
      <c r="R383" s="305"/>
      <c r="S383" s="305"/>
      <c r="T383" s="313"/>
      <c r="U383" s="39"/>
      <c r="V383" s="39"/>
      <c r="W383" s="39"/>
      <c r="X383" s="578"/>
      <c r="Y383" s="39"/>
      <c r="Z383" s="979"/>
      <c r="AA383" s="39"/>
      <c r="AB383" s="32"/>
      <c r="AC383" s="809"/>
      <c r="AD383" s="809"/>
      <c r="AE383" s="809"/>
      <c r="AF383" s="955"/>
      <c r="AG383" s="809">
        <f t="shared" si="64"/>
        <v>0</v>
      </c>
      <c r="AH383" s="809">
        <f t="shared" si="65"/>
        <v>0</v>
      </c>
    </row>
    <row r="384" spans="1:34" s="621" customFormat="1" ht="15.75" customHeight="1" hidden="1">
      <c r="A384" s="944"/>
      <c r="B384" s="311"/>
      <c r="C384" s="944"/>
      <c r="D384" s="305"/>
      <c r="E384" s="306"/>
      <c r="F384" s="307"/>
      <c r="G384" s="355"/>
      <c r="H384" s="306"/>
      <c r="I384" s="307"/>
      <c r="J384" s="355"/>
      <c r="K384" s="306"/>
      <c r="L384" s="307"/>
      <c r="M384" s="355"/>
      <c r="N384" s="306"/>
      <c r="O384" s="307"/>
      <c r="P384" s="309"/>
      <c r="Q384" s="305"/>
      <c r="R384" s="305"/>
      <c r="S384" s="305"/>
      <c r="T384" s="313"/>
      <c r="U384" s="39"/>
      <c r="V384" s="39"/>
      <c r="W384" s="39"/>
      <c r="X384" s="578"/>
      <c r="Y384" s="39"/>
      <c r="Z384" s="979"/>
      <c r="AA384" s="39"/>
      <c r="AB384" s="32"/>
      <c r="AC384" s="809"/>
      <c r="AD384" s="809"/>
      <c r="AE384" s="809"/>
      <c r="AF384" s="955"/>
      <c r="AG384" s="809">
        <f t="shared" si="64"/>
        <v>0</v>
      </c>
      <c r="AH384" s="809">
        <f t="shared" si="65"/>
        <v>0</v>
      </c>
    </row>
    <row r="385" spans="1:34" s="621" customFormat="1" ht="15.75" customHeight="1" hidden="1">
      <c r="A385" s="944"/>
      <c r="B385" s="311"/>
      <c r="C385" s="944"/>
      <c r="D385" s="305"/>
      <c r="E385" s="306"/>
      <c r="F385" s="307"/>
      <c r="G385" s="355"/>
      <c r="H385" s="306"/>
      <c r="I385" s="307"/>
      <c r="J385" s="355"/>
      <c r="K385" s="306"/>
      <c r="L385" s="307"/>
      <c r="M385" s="355"/>
      <c r="N385" s="306"/>
      <c r="O385" s="307"/>
      <c r="P385" s="309"/>
      <c r="Q385" s="305"/>
      <c r="R385" s="305"/>
      <c r="S385" s="305"/>
      <c r="T385" s="313"/>
      <c r="U385" s="39"/>
      <c r="V385" s="39"/>
      <c r="W385" s="39"/>
      <c r="X385" s="578"/>
      <c r="Y385" s="39"/>
      <c r="Z385" s="979"/>
      <c r="AA385" s="39"/>
      <c r="AB385" s="32"/>
      <c r="AC385" s="809"/>
      <c r="AD385" s="809"/>
      <c r="AE385" s="809"/>
      <c r="AF385" s="955"/>
      <c r="AG385" s="809">
        <f t="shared" si="64"/>
        <v>0</v>
      </c>
      <c r="AH385" s="809">
        <f t="shared" si="65"/>
        <v>0</v>
      </c>
    </row>
    <row r="386" spans="1:34" s="621" customFormat="1" ht="15.75" customHeight="1" hidden="1">
      <c r="A386" s="944"/>
      <c r="B386" s="311"/>
      <c r="C386" s="944"/>
      <c r="D386" s="305"/>
      <c r="E386" s="306"/>
      <c r="F386" s="307"/>
      <c r="G386" s="355"/>
      <c r="H386" s="306"/>
      <c r="I386" s="307"/>
      <c r="J386" s="355"/>
      <c r="K386" s="306"/>
      <c r="L386" s="307"/>
      <c r="M386" s="355"/>
      <c r="N386" s="306"/>
      <c r="O386" s="307"/>
      <c r="P386" s="309"/>
      <c r="Q386" s="305"/>
      <c r="R386" s="305"/>
      <c r="S386" s="305"/>
      <c r="T386" s="313"/>
      <c r="U386" s="39"/>
      <c r="V386" s="39"/>
      <c r="W386" s="39"/>
      <c r="X386" s="578"/>
      <c r="Y386" s="39"/>
      <c r="Z386" s="979"/>
      <c r="AA386" s="39"/>
      <c r="AB386" s="32"/>
      <c r="AC386" s="809"/>
      <c r="AD386" s="809"/>
      <c r="AE386" s="809"/>
      <c r="AF386" s="955"/>
      <c r="AG386" s="809">
        <f t="shared" si="64"/>
        <v>0</v>
      </c>
      <c r="AH386" s="809">
        <f t="shared" si="65"/>
        <v>0</v>
      </c>
    </row>
    <row r="387" spans="1:34" s="621" customFormat="1" ht="15.75" customHeight="1" hidden="1">
      <c r="A387" s="944"/>
      <c r="B387" s="311"/>
      <c r="C387" s="944"/>
      <c r="D387" s="305"/>
      <c r="E387" s="306"/>
      <c r="F387" s="307"/>
      <c r="G387" s="355"/>
      <c r="H387" s="306"/>
      <c r="I387" s="307"/>
      <c r="J387" s="355"/>
      <c r="K387" s="306"/>
      <c r="L387" s="307"/>
      <c r="M387" s="355"/>
      <c r="N387" s="306"/>
      <c r="O387" s="307"/>
      <c r="P387" s="309"/>
      <c r="Q387" s="305"/>
      <c r="R387" s="305"/>
      <c r="S387" s="305"/>
      <c r="T387" s="313"/>
      <c r="U387" s="39"/>
      <c r="V387" s="39"/>
      <c r="W387" s="39"/>
      <c r="X387" s="578"/>
      <c r="Y387" s="39"/>
      <c r="Z387" s="979"/>
      <c r="AA387" s="39"/>
      <c r="AB387" s="32"/>
      <c r="AC387" s="809"/>
      <c r="AD387" s="809"/>
      <c r="AE387" s="809"/>
      <c r="AF387" s="955"/>
      <c r="AG387" s="809">
        <f t="shared" si="64"/>
        <v>0</v>
      </c>
      <c r="AH387" s="809">
        <f t="shared" si="65"/>
        <v>0</v>
      </c>
    </row>
    <row r="388" spans="1:34" s="621" customFormat="1" ht="15.75" customHeight="1" hidden="1">
      <c r="A388" s="944"/>
      <c r="B388" s="311"/>
      <c r="C388" s="944"/>
      <c r="D388" s="305"/>
      <c r="E388" s="306"/>
      <c r="F388" s="307"/>
      <c r="G388" s="355"/>
      <c r="H388" s="306"/>
      <c r="I388" s="307"/>
      <c r="J388" s="355"/>
      <c r="K388" s="306"/>
      <c r="L388" s="307"/>
      <c r="M388" s="355"/>
      <c r="N388" s="306"/>
      <c r="O388" s="307"/>
      <c r="P388" s="309"/>
      <c r="Q388" s="305"/>
      <c r="R388" s="305"/>
      <c r="S388" s="305"/>
      <c r="T388" s="313"/>
      <c r="U388" s="39"/>
      <c r="V388" s="39"/>
      <c r="W388" s="39"/>
      <c r="X388" s="578"/>
      <c r="Y388" s="39"/>
      <c r="Z388" s="979"/>
      <c r="AA388" s="39"/>
      <c r="AB388" s="32"/>
      <c r="AC388" s="809"/>
      <c r="AD388" s="809"/>
      <c r="AE388" s="809"/>
      <c r="AF388" s="955"/>
      <c r="AG388" s="809">
        <f t="shared" si="64"/>
        <v>0</v>
      </c>
      <c r="AH388" s="809">
        <f t="shared" si="65"/>
        <v>0</v>
      </c>
    </row>
    <row r="389" spans="1:34" s="621" customFormat="1" ht="15.75" customHeight="1" hidden="1">
      <c r="A389" s="944"/>
      <c r="B389" s="311"/>
      <c r="C389" s="944"/>
      <c r="D389" s="305"/>
      <c r="E389" s="306"/>
      <c r="F389" s="307"/>
      <c r="G389" s="355"/>
      <c r="H389" s="306"/>
      <c r="I389" s="307"/>
      <c r="J389" s="355"/>
      <c r="K389" s="306"/>
      <c r="L389" s="307"/>
      <c r="M389" s="355"/>
      <c r="N389" s="306"/>
      <c r="O389" s="307"/>
      <c r="P389" s="309"/>
      <c r="Q389" s="305"/>
      <c r="R389" s="305"/>
      <c r="S389" s="305"/>
      <c r="T389" s="313"/>
      <c r="U389" s="39"/>
      <c r="V389" s="39"/>
      <c r="W389" s="39"/>
      <c r="X389" s="578"/>
      <c r="Y389" s="39"/>
      <c r="Z389" s="979"/>
      <c r="AA389" s="39"/>
      <c r="AB389" s="32"/>
      <c r="AC389" s="809"/>
      <c r="AD389" s="809"/>
      <c r="AE389" s="809"/>
      <c r="AF389" s="955"/>
      <c r="AG389" s="809">
        <f t="shared" si="64"/>
        <v>0</v>
      </c>
      <c r="AH389" s="809">
        <f t="shared" si="65"/>
        <v>0</v>
      </c>
    </row>
    <row r="390" spans="1:34" s="621" customFormat="1" ht="15.75" customHeight="1" hidden="1">
      <c r="A390" s="944"/>
      <c r="B390" s="311"/>
      <c r="C390" s="944"/>
      <c r="D390" s="305"/>
      <c r="E390" s="306"/>
      <c r="F390" s="307"/>
      <c r="G390" s="355"/>
      <c r="H390" s="306"/>
      <c r="I390" s="307"/>
      <c r="J390" s="355"/>
      <c r="K390" s="306"/>
      <c r="L390" s="307"/>
      <c r="M390" s="355"/>
      <c r="N390" s="306"/>
      <c r="O390" s="307"/>
      <c r="P390" s="309"/>
      <c r="Q390" s="305"/>
      <c r="R390" s="305"/>
      <c r="S390" s="305"/>
      <c r="T390" s="313"/>
      <c r="U390" s="39"/>
      <c r="V390" s="39"/>
      <c r="W390" s="39"/>
      <c r="X390" s="578"/>
      <c r="Y390" s="39"/>
      <c r="Z390" s="979"/>
      <c r="AA390" s="39"/>
      <c r="AB390" s="32"/>
      <c r="AC390" s="809"/>
      <c r="AD390" s="809"/>
      <c r="AE390" s="809"/>
      <c r="AF390" s="955"/>
      <c r="AG390" s="809">
        <f t="shared" si="64"/>
        <v>0</v>
      </c>
      <c r="AH390" s="809">
        <f t="shared" si="65"/>
        <v>0</v>
      </c>
    </row>
    <row r="391" spans="1:34" s="621" customFormat="1" ht="15.75" customHeight="1" hidden="1">
      <c r="A391" s="944"/>
      <c r="B391" s="311"/>
      <c r="C391" s="944"/>
      <c r="D391" s="305"/>
      <c r="E391" s="306"/>
      <c r="F391" s="307"/>
      <c r="G391" s="355"/>
      <c r="H391" s="306"/>
      <c r="I391" s="307"/>
      <c r="J391" s="355"/>
      <c r="K391" s="306"/>
      <c r="L391" s="307"/>
      <c r="M391" s="355"/>
      <c r="N391" s="306"/>
      <c r="O391" s="307"/>
      <c r="P391" s="309"/>
      <c r="Q391" s="305"/>
      <c r="R391" s="305"/>
      <c r="S391" s="305"/>
      <c r="T391" s="313"/>
      <c r="U391" s="39"/>
      <c r="V391" s="39"/>
      <c r="W391" s="39"/>
      <c r="X391" s="578"/>
      <c r="Y391" s="39"/>
      <c r="Z391" s="979"/>
      <c r="AA391" s="39"/>
      <c r="AB391" s="32"/>
      <c r="AC391" s="809"/>
      <c r="AD391" s="809"/>
      <c r="AE391" s="809"/>
      <c r="AF391" s="955"/>
      <c r="AG391" s="809">
        <f t="shared" si="64"/>
        <v>0</v>
      </c>
      <c r="AH391" s="809">
        <f t="shared" si="65"/>
        <v>0</v>
      </c>
    </row>
    <row r="392" spans="1:34" s="621" customFormat="1" ht="15.75" customHeight="1" hidden="1">
      <c r="A392" s="944"/>
      <c r="B392" s="311"/>
      <c r="C392" s="944"/>
      <c r="D392" s="305"/>
      <c r="E392" s="306"/>
      <c r="F392" s="307"/>
      <c r="G392" s="355"/>
      <c r="H392" s="306"/>
      <c r="I392" s="307"/>
      <c r="J392" s="355"/>
      <c r="K392" s="306"/>
      <c r="L392" s="307"/>
      <c r="M392" s="355"/>
      <c r="N392" s="306"/>
      <c r="O392" s="307"/>
      <c r="P392" s="309"/>
      <c r="Q392" s="305"/>
      <c r="R392" s="305"/>
      <c r="S392" s="305"/>
      <c r="T392" s="313"/>
      <c r="U392" s="39"/>
      <c r="V392" s="39"/>
      <c r="W392" s="39"/>
      <c r="X392" s="578"/>
      <c r="Y392" s="39"/>
      <c r="Z392" s="979"/>
      <c r="AA392" s="39"/>
      <c r="AB392" s="32"/>
      <c r="AC392" s="809"/>
      <c r="AD392" s="809"/>
      <c r="AE392" s="809"/>
      <c r="AF392" s="955"/>
      <c r="AG392" s="809">
        <f t="shared" si="64"/>
        <v>0</v>
      </c>
      <c r="AH392" s="809">
        <f t="shared" si="65"/>
        <v>0</v>
      </c>
    </row>
    <row r="393" spans="1:34" s="621" customFormat="1" ht="15.75" customHeight="1" hidden="1">
      <c r="A393" s="944"/>
      <c r="B393" s="311"/>
      <c r="C393" s="944"/>
      <c r="D393" s="305"/>
      <c r="E393" s="306"/>
      <c r="F393" s="307"/>
      <c r="G393" s="355"/>
      <c r="H393" s="306"/>
      <c r="I393" s="307"/>
      <c r="J393" s="355"/>
      <c r="K393" s="306"/>
      <c r="L393" s="307"/>
      <c r="M393" s="355"/>
      <c r="N393" s="306"/>
      <c r="O393" s="307"/>
      <c r="P393" s="309"/>
      <c r="Q393" s="305"/>
      <c r="R393" s="305"/>
      <c r="S393" s="305"/>
      <c r="T393" s="313"/>
      <c r="U393" s="39"/>
      <c r="V393" s="39"/>
      <c r="W393" s="39"/>
      <c r="X393" s="578"/>
      <c r="Y393" s="39"/>
      <c r="Z393" s="979"/>
      <c r="AA393" s="39"/>
      <c r="AB393" s="32"/>
      <c r="AC393" s="809"/>
      <c r="AD393" s="809"/>
      <c r="AE393" s="809"/>
      <c r="AF393" s="955"/>
      <c r="AG393" s="809">
        <f aca="true" t="shared" si="75" ref="AG393:AG456">AE393+N393+O393+P393</f>
        <v>0</v>
      </c>
      <c r="AH393" s="809">
        <f aca="true" t="shared" si="76" ref="AH393:AH456">AF393+Q393</f>
        <v>0</v>
      </c>
    </row>
    <row r="394" spans="1:34" s="621" customFormat="1" ht="15.75" customHeight="1" hidden="1">
      <c r="A394" s="944"/>
      <c r="B394" s="311"/>
      <c r="C394" s="944"/>
      <c r="D394" s="305"/>
      <c r="E394" s="306"/>
      <c r="F394" s="307"/>
      <c r="G394" s="355"/>
      <c r="H394" s="306"/>
      <c r="I394" s="307"/>
      <c r="J394" s="355"/>
      <c r="K394" s="306"/>
      <c r="L394" s="307"/>
      <c r="M394" s="355"/>
      <c r="N394" s="306"/>
      <c r="O394" s="307"/>
      <c r="P394" s="309"/>
      <c r="Q394" s="305"/>
      <c r="R394" s="305"/>
      <c r="S394" s="305"/>
      <c r="T394" s="313"/>
      <c r="U394" s="39"/>
      <c r="V394" s="39"/>
      <c r="W394" s="39"/>
      <c r="X394" s="578"/>
      <c r="Y394" s="39"/>
      <c r="Z394" s="979"/>
      <c r="AA394" s="39"/>
      <c r="AB394" s="32"/>
      <c r="AC394" s="809"/>
      <c r="AD394" s="809"/>
      <c r="AE394" s="809"/>
      <c r="AF394" s="955"/>
      <c r="AG394" s="809">
        <f t="shared" si="75"/>
        <v>0</v>
      </c>
      <c r="AH394" s="809">
        <f t="shared" si="76"/>
        <v>0</v>
      </c>
    </row>
    <row r="395" spans="1:34" s="621" customFormat="1" ht="15.75" customHeight="1" hidden="1">
      <c r="A395" s="944"/>
      <c r="B395" s="311"/>
      <c r="C395" s="944"/>
      <c r="D395" s="305"/>
      <c r="E395" s="306"/>
      <c r="F395" s="307"/>
      <c r="G395" s="355"/>
      <c r="H395" s="306"/>
      <c r="I395" s="307"/>
      <c r="J395" s="355"/>
      <c r="K395" s="306"/>
      <c r="L395" s="307"/>
      <c r="M395" s="355"/>
      <c r="N395" s="306"/>
      <c r="O395" s="307"/>
      <c r="P395" s="309"/>
      <c r="Q395" s="305"/>
      <c r="R395" s="305"/>
      <c r="S395" s="305"/>
      <c r="T395" s="313"/>
      <c r="U395" s="39"/>
      <c r="V395" s="39"/>
      <c r="W395" s="39"/>
      <c r="X395" s="578"/>
      <c r="Y395" s="39"/>
      <c r="Z395" s="979"/>
      <c r="AA395" s="39"/>
      <c r="AB395" s="32"/>
      <c r="AC395" s="809"/>
      <c r="AD395" s="809"/>
      <c r="AE395" s="809"/>
      <c r="AF395" s="955"/>
      <c r="AG395" s="809">
        <f t="shared" si="75"/>
        <v>0</v>
      </c>
      <c r="AH395" s="809">
        <f t="shared" si="76"/>
        <v>0</v>
      </c>
    </row>
    <row r="396" spans="1:34" s="621" customFormat="1" ht="15.75" customHeight="1" hidden="1">
      <c r="A396" s="944"/>
      <c r="B396" s="311"/>
      <c r="C396" s="944"/>
      <c r="D396" s="305"/>
      <c r="E396" s="306"/>
      <c r="F396" s="307"/>
      <c r="G396" s="355"/>
      <c r="H396" s="306"/>
      <c r="I396" s="307"/>
      <c r="J396" s="355"/>
      <c r="K396" s="306"/>
      <c r="L396" s="307"/>
      <c r="M396" s="355"/>
      <c r="N396" s="306"/>
      <c r="O396" s="307"/>
      <c r="P396" s="309"/>
      <c r="Q396" s="305"/>
      <c r="R396" s="305"/>
      <c r="S396" s="305"/>
      <c r="T396" s="313"/>
      <c r="U396" s="39"/>
      <c r="V396" s="39"/>
      <c r="W396" s="39"/>
      <c r="X396" s="578"/>
      <c r="Y396" s="39"/>
      <c r="Z396" s="979"/>
      <c r="AA396" s="39"/>
      <c r="AB396" s="32"/>
      <c r="AC396" s="809"/>
      <c r="AD396" s="809"/>
      <c r="AE396" s="809"/>
      <c r="AF396" s="955"/>
      <c r="AG396" s="809">
        <f t="shared" si="75"/>
        <v>0</v>
      </c>
      <c r="AH396" s="809">
        <f t="shared" si="76"/>
        <v>0</v>
      </c>
    </row>
    <row r="397" spans="1:34" s="621" customFormat="1" ht="15.75" customHeight="1" hidden="1">
      <c r="A397" s="944"/>
      <c r="B397" s="311"/>
      <c r="C397" s="944"/>
      <c r="D397" s="305"/>
      <c r="E397" s="306"/>
      <c r="F397" s="307"/>
      <c r="G397" s="355"/>
      <c r="H397" s="306"/>
      <c r="I397" s="307"/>
      <c r="J397" s="355"/>
      <c r="K397" s="306"/>
      <c r="L397" s="307"/>
      <c r="M397" s="355"/>
      <c r="N397" s="306"/>
      <c r="O397" s="307"/>
      <c r="P397" s="309"/>
      <c r="Q397" s="305"/>
      <c r="R397" s="305"/>
      <c r="S397" s="305"/>
      <c r="T397" s="313"/>
      <c r="U397" s="39"/>
      <c r="V397" s="39"/>
      <c r="W397" s="39"/>
      <c r="X397" s="578"/>
      <c r="Y397" s="39"/>
      <c r="Z397" s="979"/>
      <c r="AA397" s="39"/>
      <c r="AB397" s="32"/>
      <c r="AC397" s="809"/>
      <c r="AD397" s="809"/>
      <c r="AE397" s="809"/>
      <c r="AF397" s="955"/>
      <c r="AG397" s="809">
        <f t="shared" si="75"/>
        <v>0</v>
      </c>
      <c r="AH397" s="809">
        <f t="shared" si="76"/>
        <v>0</v>
      </c>
    </row>
    <row r="398" spans="1:34" s="621" customFormat="1" ht="15.75" customHeight="1" hidden="1">
      <c r="A398" s="944"/>
      <c r="B398" s="311"/>
      <c r="C398" s="944"/>
      <c r="D398" s="305"/>
      <c r="E398" s="306"/>
      <c r="F398" s="307"/>
      <c r="G398" s="355"/>
      <c r="H398" s="306"/>
      <c r="I398" s="307"/>
      <c r="J398" s="355"/>
      <c r="K398" s="306"/>
      <c r="L398" s="307"/>
      <c r="M398" s="355"/>
      <c r="N398" s="306"/>
      <c r="O398" s="307"/>
      <c r="P398" s="309"/>
      <c r="Q398" s="305"/>
      <c r="R398" s="305"/>
      <c r="S398" s="305"/>
      <c r="T398" s="313"/>
      <c r="U398" s="39"/>
      <c r="V398" s="39"/>
      <c r="W398" s="39"/>
      <c r="X398" s="578"/>
      <c r="Y398" s="39"/>
      <c r="Z398" s="979"/>
      <c r="AA398" s="39"/>
      <c r="AB398" s="32"/>
      <c r="AC398" s="809"/>
      <c r="AD398" s="809"/>
      <c r="AE398" s="809"/>
      <c r="AF398" s="955"/>
      <c r="AG398" s="809">
        <f t="shared" si="75"/>
        <v>0</v>
      </c>
      <c r="AH398" s="809">
        <f t="shared" si="76"/>
        <v>0</v>
      </c>
    </row>
    <row r="399" spans="1:34" s="621" customFormat="1" ht="15.75" customHeight="1" hidden="1">
      <c r="A399" s="944"/>
      <c r="B399" s="311"/>
      <c r="C399" s="944"/>
      <c r="D399" s="305"/>
      <c r="E399" s="305"/>
      <c r="F399" s="305"/>
      <c r="G399" s="355"/>
      <c r="H399" s="306"/>
      <c r="I399" s="305"/>
      <c r="J399" s="355"/>
      <c r="K399" s="305"/>
      <c r="L399" s="305"/>
      <c r="M399" s="355"/>
      <c r="N399" s="305"/>
      <c r="O399" s="305"/>
      <c r="P399" s="305"/>
      <c r="Q399" s="305"/>
      <c r="R399" s="305"/>
      <c r="S399" s="305"/>
      <c r="T399" s="313"/>
      <c r="U399" s="39"/>
      <c r="V399" s="39"/>
      <c r="W399" s="39">
        <v>0</v>
      </c>
      <c r="X399" s="578"/>
      <c r="Y399" s="39"/>
      <c r="Z399" s="979"/>
      <c r="AA399" s="39"/>
      <c r="AB399" s="32"/>
      <c r="AC399" s="809"/>
      <c r="AD399" s="809"/>
      <c r="AE399" s="809"/>
      <c r="AF399" s="955"/>
      <c r="AG399" s="809">
        <f t="shared" si="75"/>
        <v>0</v>
      </c>
      <c r="AH399" s="809">
        <f t="shared" si="76"/>
        <v>0</v>
      </c>
    </row>
    <row r="400" spans="1:34" s="621" customFormat="1" ht="15.75">
      <c r="A400" s="944"/>
      <c r="B400" s="1338" t="s">
        <v>612</v>
      </c>
      <c r="C400" s="1338"/>
      <c r="D400" s="1338"/>
      <c r="E400" s="306">
        <f>SUM(E358:E399)</f>
        <v>9000</v>
      </c>
      <c r="F400" s="307">
        <f>SUM(F358:F399)</f>
        <v>0</v>
      </c>
      <c r="G400" s="355">
        <f>G590</f>
        <v>0</v>
      </c>
      <c r="H400" s="306">
        <f>SUM(H358:H399)</f>
        <v>791</v>
      </c>
      <c r="I400" s="307">
        <f>SUM(I358:I399)</f>
        <v>0</v>
      </c>
      <c r="J400" s="355">
        <f>J590</f>
        <v>0</v>
      </c>
      <c r="K400" s="306">
        <f>SUM(K358:K399)</f>
        <v>9000</v>
      </c>
      <c r="L400" s="307">
        <f>SUM(L358:L399)</f>
        <v>0</v>
      </c>
      <c r="M400" s="355">
        <f>M590</f>
        <v>0</v>
      </c>
      <c r="N400" s="306">
        <f>SUM(N358:N399)</f>
        <v>791</v>
      </c>
      <c r="O400" s="307">
        <f>SUM(O358:O399)</f>
        <v>0</v>
      </c>
      <c r="P400" s="355">
        <f>P590</f>
        <v>0</v>
      </c>
      <c r="Q400" s="306">
        <f aca="true" t="shared" si="77" ref="Q400:Y400">SUM(Q358:Q399)</f>
        <v>359</v>
      </c>
      <c r="R400" s="306"/>
      <c r="S400" s="306">
        <f t="shared" si="77"/>
        <v>0</v>
      </c>
      <c r="T400" s="306">
        <f t="shared" si="77"/>
        <v>0</v>
      </c>
      <c r="U400" s="306">
        <f t="shared" si="77"/>
        <v>216000</v>
      </c>
      <c r="V400" s="306">
        <f t="shared" si="77"/>
        <v>121000</v>
      </c>
      <c r="W400" s="39">
        <f t="shared" si="77"/>
        <v>95000</v>
      </c>
      <c r="X400" s="39">
        <f t="shared" si="77"/>
        <v>130000</v>
      </c>
      <c r="Y400" s="39">
        <f t="shared" si="77"/>
        <v>86000</v>
      </c>
      <c r="Z400" s="39"/>
      <c r="AA400" s="39">
        <f>SUM(AA358:AA399)</f>
        <v>86000</v>
      </c>
      <c r="AB400" s="32"/>
      <c r="AC400" s="926"/>
      <c r="AD400" s="926"/>
      <c r="AE400" s="809"/>
      <c r="AF400" s="958"/>
      <c r="AG400" s="809">
        <f t="shared" si="75"/>
        <v>791</v>
      </c>
      <c r="AH400" s="809">
        <f t="shared" si="76"/>
        <v>359</v>
      </c>
    </row>
    <row r="401" spans="1:34" s="621" customFormat="1" ht="24.75" customHeight="1">
      <c r="A401" s="325"/>
      <c r="B401" s="949"/>
      <c r="C401" s="325"/>
      <c r="D401" s="325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9"/>
      <c r="V401" s="39"/>
      <c r="W401" s="39"/>
      <c r="X401" s="578"/>
      <c r="Y401" s="39"/>
      <c r="Z401" s="979"/>
      <c r="AA401" s="39"/>
      <c r="AB401" s="32"/>
      <c r="AC401" s="809"/>
      <c r="AD401" s="809"/>
      <c r="AE401" s="809"/>
      <c r="AF401" s="955"/>
      <c r="AG401" s="809"/>
      <c r="AH401" s="809"/>
    </row>
    <row r="402" spans="1:34" s="621" customFormat="1" ht="15.75">
      <c r="A402" s="944"/>
      <c r="B402" s="1338" t="s">
        <v>613</v>
      </c>
      <c r="C402" s="1338"/>
      <c r="D402" s="1338"/>
      <c r="E402" s="306">
        <f aca="true" t="shared" si="78" ref="E402:V402">E300</f>
        <v>59500</v>
      </c>
      <c r="F402" s="307">
        <f t="shared" si="78"/>
        <v>3000</v>
      </c>
      <c r="G402" s="308">
        <f t="shared" si="78"/>
        <v>19166</v>
      </c>
      <c r="H402" s="483">
        <f t="shared" si="78"/>
        <v>8088</v>
      </c>
      <c r="I402" s="322">
        <f t="shared" si="78"/>
        <v>529</v>
      </c>
      <c r="J402" s="845">
        <f t="shared" si="78"/>
        <v>44050</v>
      </c>
      <c r="K402" s="306">
        <f t="shared" si="78"/>
        <v>59100</v>
      </c>
      <c r="L402" s="322">
        <f t="shared" si="78"/>
        <v>0</v>
      </c>
      <c r="M402" s="308">
        <f t="shared" si="78"/>
        <v>4014</v>
      </c>
      <c r="N402" s="306">
        <f t="shared" si="78"/>
        <v>7955</v>
      </c>
      <c r="O402" s="322">
        <f t="shared" si="78"/>
        <v>100</v>
      </c>
      <c r="P402" s="308">
        <f t="shared" si="78"/>
        <v>0</v>
      </c>
      <c r="Q402" s="322">
        <f t="shared" si="78"/>
        <v>1448</v>
      </c>
      <c r="R402" s="322"/>
      <c r="S402" s="322">
        <f t="shared" si="78"/>
        <v>3400</v>
      </c>
      <c r="T402" s="322">
        <f t="shared" si="78"/>
        <v>562</v>
      </c>
      <c r="U402" s="322">
        <f t="shared" si="78"/>
        <v>1428000</v>
      </c>
      <c r="V402" s="322">
        <f t="shared" si="78"/>
        <v>458500</v>
      </c>
      <c r="W402" s="39">
        <f>W300</f>
        <v>969500</v>
      </c>
      <c r="X402" s="609">
        <f>X300</f>
        <v>517600</v>
      </c>
      <c r="Y402" s="609">
        <f>Y300</f>
        <v>910400</v>
      </c>
      <c r="Z402" s="609">
        <f>Z300</f>
        <v>0</v>
      </c>
      <c r="AA402" s="609">
        <f>AA300</f>
        <v>907000</v>
      </c>
      <c r="AB402" s="997"/>
      <c r="AC402" s="809"/>
      <c r="AD402" s="809"/>
      <c r="AE402" s="809"/>
      <c r="AF402" s="955"/>
      <c r="AG402" s="809"/>
      <c r="AH402" s="809"/>
    </row>
    <row r="403" spans="1:34" s="621" customFormat="1" ht="15.75">
      <c r="A403" s="944"/>
      <c r="B403" s="1338" t="s">
        <v>611</v>
      </c>
      <c r="C403" s="1338"/>
      <c r="D403" s="1338"/>
      <c r="E403" s="306">
        <f aca="true" t="shared" si="79" ref="E403:V403">E350</f>
        <v>13000</v>
      </c>
      <c r="F403" s="307">
        <f t="shared" si="79"/>
        <v>5300</v>
      </c>
      <c r="G403" s="308">
        <f t="shared" si="79"/>
        <v>8150</v>
      </c>
      <c r="H403" s="483">
        <f t="shared" si="79"/>
        <v>1077</v>
      </c>
      <c r="I403" s="322">
        <f t="shared" si="79"/>
        <v>924</v>
      </c>
      <c r="J403" s="308">
        <f t="shared" si="79"/>
        <v>17351</v>
      </c>
      <c r="K403" s="306">
        <f t="shared" si="79"/>
        <v>12364</v>
      </c>
      <c r="L403" s="322">
        <f t="shared" si="79"/>
        <v>0</v>
      </c>
      <c r="M403" s="308">
        <f t="shared" si="79"/>
        <v>157</v>
      </c>
      <c r="N403" s="306">
        <f t="shared" si="79"/>
        <v>1077</v>
      </c>
      <c r="O403" s="322">
        <f t="shared" si="79"/>
        <v>0</v>
      </c>
      <c r="P403" s="308">
        <f t="shared" si="79"/>
        <v>43</v>
      </c>
      <c r="Q403" s="322">
        <f t="shared" si="79"/>
        <v>179</v>
      </c>
      <c r="R403" s="322"/>
      <c r="S403" s="322">
        <f t="shared" si="79"/>
        <v>5936</v>
      </c>
      <c r="T403" s="322">
        <f t="shared" si="79"/>
        <v>924</v>
      </c>
      <c r="U403" s="322">
        <f t="shared" si="79"/>
        <v>312000</v>
      </c>
      <c r="V403" s="322">
        <f t="shared" si="79"/>
        <v>182700</v>
      </c>
      <c r="W403" s="39">
        <f>W350</f>
        <v>129300</v>
      </c>
      <c r="X403" s="609">
        <f>X350</f>
        <v>195064</v>
      </c>
      <c r="Y403" s="609">
        <f>Y350</f>
        <v>116936</v>
      </c>
      <c r="Z403" s="609">
        <f>Z350</f>
        <v>0</v>
      </c>
      <c r="AA403" s="609">
        <f>AA350</f>
        <v>111000</v>
      </c>
      <c r="AB403" s="997"/>
      <c r="AC403" s="809"/>
      <c r="AD403" s="809"/>
      <c r="AE403" s="809"/>
      <c r="AF403" s="955"/>
      <c r="AG403" s="809"/>
      <c r="AH403" s="809"/>
    </row>
    <row r="404" spans="1:34" s="621" customFormat="1" ht="15.75">
      <c r="A404" s="944"/>
      <c r="B404" s="1338" t="s">
        <v>612</v>
      </c>
      <c r="C404" s="1338"/>
      <c r="D404" s="1338"/>
      <c r="E404" s="306">
        <f aca="true" t="shared" si="80" ref="E404:V404">E400</f>
        <v>9000</v>
      </c>
      <c r="F404" s="307">
        <f t="shared" si="80"/>
        <v>0</v>
      </c>
      <c r="G404" s="308">
        <f t="shared" si="80"/>
        <v>0</v>
      </c>
      <c r="H404" s="483">
        <f t="shared" si="80"/>
        <v>791</v>
      </c>
      <c r="I404" s="322">
        <f t="shared" si="80"/>
        <v>0</v>
      </c>
      <c r="J404" s="308">
        <f t="shared" si="80"/>
        <v>0</v>
      </c>
      <c r="K404" s="306">
        <f t="shared" si="80"/>
        <v>9000</v>
      </c>
      <c r="L404" s="322">
        <f t="shared" si="80"/>
        <v>0</v>
      </c>
      <c r="M404" s="308">
        <f t="shared" si="80"/>
        <v>0</v>
      </c>
      <c r="N404" s="306">
        <f t="shared" si="80"/>
        <v>791</v>
      </c>
      <c r="O404" s="322">
        <f t="shared" si="80"/>
        <v>0</v>
      </c>
      <c r="P404" s="308">
        <f t="shared" si="80"/>
        <v>0</v>
      </c>
      <c r="Q404" s="322">
        <f t="shared" si="80"/>
        <v>359</v>
      </c>
      <c r="R404" s="322"/>
      <c r="S404" s="322">
        <f t="shared" si="80"/>
        <v>0</v>
      </c>
      <c r="T404" s="322">
        <f t="shared" si="80"/>
        <v>0</v>
      </c>
      <c r="U404" s="322">
        <f t="shared" si="80"/>
        <v>216000</v>
      </c>
      <c r="V404" s="322">
        <f t="shared" si="80"/>
        <v>121000</v>
      </c>
      <c r="W404" s="39">
        <f>W400</f>
        <v>95000</v>
      </c>
      <c r="X404" s="609">
        <f>X400</f>
        <v>130000</v>
      </c>
      <c r="Y404" s="609">
        <f>Y400</f>
        <v>86000</v>
      </c>
      <c r="Z404" s="609">
        <f>Z400</f>
        <v>0</v>
      </c>
      <c r="AA404" s="609">
        <f>AA400</f>
        <v>86000</v>
      </c>
      <c r="AB404" s="997"/>
      <c r="AC404" s="809"/>
      <c r="AD404" s="809"/>
      <c r="AE404" s="809"/>
      <c r="AF404" s="955"/>
      <c r="AG404" s="809"/>
      <c r="AH404" s="809"/>
    </row>
    <row r="405" spans="1:34" s="621" customFormat="1" ht="15.75">
      <c r="A405" s="944"/>
      <c r="B405" s="1338" t="s">
        <v>614</v>
      </c>
      <c r="C405" s="1338"/>
      <c r="D405" s="1338"/>
      <c r="E405" s="305">
        <f aca="true" t="shared" si="81" ref="E405:AA405">SUM(E402:E404)</f>
        <v>81500</v>
      </c>
      <c r="F405" s="305">
        <f t="shared" si="81"/>
        <v>8300</v>
      </c>
      <c r="G405" s="305">
        <f t="shared" si="81"/>
        <v>27316</v>
      </c>
      <c r="H405" s="486">
        <f t="shared" si="81"/>
        <v>9956</v>
      </c>
      <c r="I405" s="305">
        <f t="shared" si="81"/>
        <v>1453</v>
      </c>
      <c r="J405" s="305">
        <f t="shared" si="81"/>
        <v>61401</v>
      </c>
      <c r="K405" s="305">
        <f t="shared" si="81"/>
        <v>80464</v>
      </c>
      <c r="L405" s="305">
        <f t="shared" si="81"/>
        <v>0</v>
      </c>
      <c r="M405" s="308">
        <f t="shared" si="81"/>
        <v>4171</v>
      </c>
      <c r="N405" s="305">
        <f t="shared" si="81"/>
        <v>9823</v>
      </c>
      <c r="O405" s="305">
        <f t="shared" si="81"/>
        <v>100</v>
      </c>
      <c r="P405" s="305">
        <f t="shared" si="81"/>
        <v>43</v>
      </c>
      <c r="Q405" s="305">
        <f t="shared" si="81"/>
        <v>1986</v>
      </c>
      <c r="R405" s="305"/>
      <c r="S405" s="305">
        <f t="shared" si="81"/>
        <v>9336</v>
      </c>
      <c r="T405" s="305">
        <f t="shared" si="81"/>
        <v>1486</v>
      </c>
      <c r="U405" s="305">
        <f t="shared" si="81"/>
        <v>1956000</v>
      </c>
      <c r="V405" s="305">
        <f t="shared" si="81"/>
        <v>762200</v>
      </c>
      <c r="W405" s="305">
        <f t="shared" si="81"/>
        <v>1193800</v>
      </c>
      <c r="X405" s="305">
        <f t="shared" si="81"/>
        <v>842664</v>
      </c>
      <c r="Y405" s="305">
        <f t="shared" si="81"/>
        <v>1113336</v>
      </c>
      <c r="Z405" s="305">
        <f t="shared" si="81"/>
        <v>0</v>
      </c>
      <c r="AA405" s="305">
        <f t="shared" si="81"/>
        <v>1104000</v>
      </c>
      <c r="AB405" s="944"/>
      <c r="AC405" s="809"/>
      <c r="AD405" s="809"/>
      <c r="AE405" s="809"/>
      <c r="AF405" s="955"/>
      <c r="AG405" s="809"/>
      <c r="AH405" s="809"/>
    </row>
    <row r="406" spans="1:34" s="621" customFormat="1" ht="10.5" customHeight="1">
      <c r="A406" s="944"/>
      <c r="B406" s="949"/>
      <c r="C406" s="944"/>
      <c r="D406" s="944"/>
      <c r="E406" s="305"/>
      <c r="F406" s="305"/>
      <c r="G406" s="305"/>
      <c r="H406" s="305"/>
      <c r="I406" s="305"/>
      <c r="J406" s="305"/>
      <c r="K406" s="305"/>
      <c r="L406" s="305"/>
      <c r="M406" s="305"/>
      <c r="N406" s="305"/>
      <c r="O406" s="305"/>
      <c r="P406" s="305"/>
      <c r="Q406" s="305"/>
      <c r="R406" s="305"/>
      <c r="S406" s="305"/>
      <c r="T406" s="305"/>
      <c r="U406" s="39"/>
      <c r="V406" s="39"/>
      <c r="W406" s="39"/>
      <c r="X406" s="578"/>
      <c r="Y406" s="39"/>
      <c r="Z406" s="979"/>
      <c r="AA406" s="39"/>
      <c r="AB406" s="32"/>
      <c r="AC406" s="809"/>
      <c r="AD406" s="809"/>
      <c r="AE406" s="809"/>
      <c r="AF406" s="955"/>
      <c r="AG406" s="809"/>
      <c r="AH406" s="809"/>
    </row>
    <row r="407" spans="1:34" s="621" customFormat="1" ht="21">
      <c r="A407" s="944"/>
      <c r="B407" s="311"/>
      <c r="C407" s="944"/>
      <c r="D407" s="305"/>
      <c r="E407" s="305"/>
      <c r="F407" s="305"/>
      <c r="G407" s="305"/>
      <c r="H407" s="1904" t="s">
        <v>574</v>
      </c>
      <c r="I407" s="1904"/>
      <c r="J407" s="1904"/>
      <c r="K407" s="1904"/>
      <c r="L407" s="1904"/>
      <c r="M407" s="1904"/>
      <c r="N407" s="1904"/>
      <c r="O407" s="305"/>
      <c r="P407" s="305"/>
      <c r="Q407" s="305"/>
      <c r="R407" s="305"/>
      <c r="S407" s="305"/>
      <c r="T407" s="313"/>
      <c r="U407" s="39"/>
      <c r="V407" s="39"/>
      <c r="W407" s="39"/>
      <c r="X407" s="578"/>
      <c r="Y407" s="1869" t="s">
        <v>926</v>
      </c>
      <c r="Z407" s="1870"/>
      <c r="AA407" s="1870"/>
      <c r="AB407" s="1871"/>
      <c r="AC407" s="953"/>
      <c r="AD407" s="953"/>
      <c r="AE407" s="809"/>
      <c r="AF407" s="952"/>
      <c r="AG407" s="809"/>
      <c r="AH407" s="809"/>
    </row>
    <row r="408" spans="1:34" s="621" customFormat="1" ht="15.75" customHeight="1">
      <c r="A408" s="1893" t="s">
        <v>451</v>
      </c>
      <c r="B408" s="1896" t="s">
        <v>760</v>
      </c>
      <c r="C408" s="1893" t="s">
        <v>759</v>
      </c>
      <c r="D408" s="1894" t="s">
        <v>460</v>
      </c>
      <c r="E408" s="946"/>
      <c r="F408" s="946" t="s">
        <v>461</v>
      </c>
      <c r="G408" s="946"/>
      <c r="H408" s="995"/>
      <c r="I408" s="995"/>
      <c r="J408" s="995"/>
      <c r="K408" s="355"/>
      <c r="L408" s="355"/>
      <c r="M408" s="355" t="s">
        <v>8</v>
      </c>
      <c r="N408" s="355"/>
      <c r="O408" s="355"/>
      <c r="P408" s="355"/>
      <c r="Q408" s="355"/>
      <c r="R408" s="355"/>
      <c r="S408" s="305"/>
      <c r="T408" s="313"/>
      <c r="U408" s="39"/>
      <c r="V408" s="1878" t="s">
        <v>896</v>
      </c>
      <c r="W408" s="1356" t="s">
        <v>698</v>
      </c>
      <c r="X408" s="1875" t="s">
        <v>918</v>
      </c>
      <c r="Y408" s="1876" t="s">
        <v>919</v>
      </c>
      <c r="Z408" s="1877" t="s">
        <v>631</v>
      </c>
      <c r="AA408" s="1873" t="s">
        <v>920</v>
      </c>
      <c r="AB408" s="1868" t="s">
        <v>760</v>
      </c>
      <c r="AC408" s="1865" t="s">
        <v>913</v>
      </c>
      <c r="AD408" s="1865" t="s">
        <v>915</v>
      </c>
      <c r="AE408" s="1875" t="s">
        <v>914</v>
      </c>
      <c r="AF408" s="1924" t="s">
        <v>916</v>
      </c>
      <c r="AG408" s="1876" t="s">
        <v>927</v>
      </c>
      <c r="AH408" s="1876" t="s">
        <v>928</v>
      </c>
    </row>
    <row r="409" spans="1:34" s="621" customFormat="1" ht="15.75" customHeight="1">
      <c r="A409" s="1893"/>
      <c r="B409" s="1896"/>
      <c r="C409" s="1893"/>
      <c r="D409" s="1894"/>
      <c r="E409" s="948"/>
      <c r="F409" s="650" t="s">
        <v>1</v>
      </c>
      <c r="G409" s="650"/>
      <c r="H409" s="1881" t="s">
        <v>462</v>
      </c>
      <c r="I409" s="1881"/>
      <c r="J409" s="1881"/>
      <c r="K409" s="651"/>
      <c r="L409" s="652" t="s">
        <v>1</v>
      </c>
      <c r="M409" s="653"/>
      <c r="N409" s="652" t="s">
        <v>463</v>
      </c>
      <c r="O409" s="652"/>
      <c r="P409" s="652"/>
      <c r="Q409" s="1879" t="s">
        <v>762</v>
      </c>
      <c r="R409" s="1879" t="s">
        <v>409</v>
      </c>
      <c r="S409" s="1356" t="s">
        <v>464</v>
      </c>
      <c r="T409" s="1880" t="s">
        <v>465</v>
      </c>
      <c r="U409" s="1356" t="s">
        <v>697</v>
      </c>
      <c r="V409" s="1878"/>
      <c r="W409" s="1356"/>
      <c r="X409" s="1875"/>
      <c r="Y409" s="1876"/>
      <c r="Z409" s="1877"/>
      <c r="AA409" s="1874"/>
      <c r="AB409" s="1868"/>
      <c r="AC409" s="1866"/>
      <c r="AD409" s="1866"/>
      <c r="AE409" s="1875"/>
      <c r="AF409" s="1924"/>
      <c r="AG409" s="1876"/>
      <c r="AH409" s="1876"/>
    </row>
    <row r="410" spans="1:34" s="621" customFormat="1" ht="50.25" customHeight="1">
      <c r="A410" s="1893"/>
      <c r="B410" s="1896"/>
      <c r="C410" s="1893"/>
      <c r="D410" s="1894"/>
      <c r="E410" s="631" t="s">
        <v>694</v>
      </c>
      <c r="F410" s="631" t="s">
        <v>440</v>
      </c>
      <c r="G410" s="631" t="s">
        <v>695</v>
      </c>
      <c r="H410" s="631" t="s">
        <v>763</v>
      </c>
      <c r="I410" s="631" t="s">
        <v>764</v>
      </c>
      <c r="J410" s="631" t="s">
        <v>765</v>
      </c>
      <c r="K410" s="632" t="s">
        <v>694</v>
      </c>
      <c r="L410" s="632" t="s">
        <v>440</v>
      </c>
      <c r="M410" s="632" t="s">
        <v>695</v>
      </c>
      <c r="N410" s="632" t="s">
        <v>694</v>
      </c>
      <c r="O410" s="632" t="s">
        <v>440</v>
      </c>
      <c r="P410" s="632" t="s">
        <v>718</v>
      </c>
      <c r="Q410" s="1879"/>
      <c r="R410" s="1879"/>
      <c r="S410" s="1356"/>
      <c r="T410" s="1880"/>
      <c r="U410" s="1356"/>
      <c r="V410" s="1878"/>
      <c r="W410" s="1356"/>
      <c r="X410" s="1875"/>
      <c r="Y410" s="1876"/>
      <c r="Z410" s="1877"/>
      <c r="AA410" s="1874"/>
      <c r="AB410" s="1868"/>
      <c r="AC410" s="1866"/>
      <c r="AD410" s="1866"/>
      <c r="AE410" s="1875"/>
      <c r="AF410" s="1924"/>
      <c r="AG410" s="1876"/>
      <c r="AH410" s="1876"/>
    </row>
    <row r="411" spans="1:35" s="641" customFormat="1" ht="15.75">
      <c r="A411" s="611">
        <v>1</v>
      </c>
      <c r="B411" s="620">
        <v>2</v>
      </c>
      <c r="C411" s="611">
        <v>3</v>
      </c>
      <c r="D411" s="611">
        <v>4</v>
      </c>
      <c r="E411" s="611">
        <v>5</v>
      </c>
      <c r="F411" s="611">
        <v>6</v>
      </c>
      <c r="G411" s="611">
        <v>7</v>
      </c>
      <c r="H411" s="611">
        <v>8</v>
      </c>
      <c r="I411" s="611">
        <v>9</v>
      </c>
      <c r="J411" s="611">
        <v>10</v>
      </c>
      <c r="K411" s="611">
        <v>11</v>
      </c>
      <c r="L411" s="611">
        <v>12</v>
      </c>
      <c r="M411" s="611">
        <v>13</v>
      </c>
      <c r="N411" s="611">
        <v>14</v>
      </c>
      <c r="O411" s="611">
        <v>15</v>
      </c>
      <c r="P411" s="998">
        <v>16</v>
      </c>
      <c r="Q411" s="611">
        <v>17</v>
      </c>
      <c r="R411" s="611"/>
      <c r="S411" s="611">
        <v>18</v>
      </c>
      <c r="T411" s="619">
        <v>19</v>
      </c>
      <c r="U411" s="635">
        <v>20</v>
      </c>
      <c r="V411" s="635">
        <v>21</v>
      </c>
      <c r="W411" s="635">
        <v>22</v>
      </c>
      <c r="X411" s="639">
        <v>23</v>
      </c>
      <c r="Y411" s="640">
        <v>24</v>
      </c>
      <c r="Z411" s="984">
        <v>25</v>
      </c>
      <c r="AA411" s="640">
        <v>26</v>
      </c>
      <c r="AB411" s="618">
        <v>27</v>
      </c>
      <c r="AC411" s="615">
        <v>28</v>
      </c>
      <c r="AD411" s="615">
        <v>29</v>
      </c>
      <c r="AE411" s="615">
        <v>30</v>
      </c>
      <c r="AF411" s="954">
        <v>31</v>
      </c>
      <c r="AG411" s="1004">
        <v>32</v>
      </c>
      <c r="AH411" s="1004">
        <v>33</v>
      </c>
      <c r="AI411" s="621"/>
    </row>
    <row r="412" spans="1:34" s="621" customFormat="1" ht="15.75">
      <c r="A412" s="944">
        <v>1</v>
      </c>
      <c r="B412" s="311">
        <v>911</v>
      </c>
      <c r="C412" s="944"/>
      <c r="D412" s="305" t="s">
        <v>575</v>
      </c>
      <c r="E412" s="305"/>
      <c r="F412" s="305"/>
      <c r="G412" s="305">
        <v>18000</v>
      </c>
      <c r="H412" s="840">
        <f>W412/120</f>
        <v>150</v>
      </c>
      <c r="I412" s="663">
        <v>9253</v>
      </c>
      <c r="J412" s="663">
        <f>I412+H412</f>
        <v>9403</v>
      </c>
      <c r="K412" s="305"/>
      <c r="L412" s="305"/>
      <c r="M412" s="317"/>
      <c r="N412" s="646"/>
      <c r="O412" s="646"/>
      <c r="P412" s="646"/>
      <c r="Q412" s="305"/>
      <c r="R412" s="305">
        <f aca="true" t="shared" si="82" ref="R412:R418">SUM(K412:Q412)</f>
        <v>0</v>
      </c>
      <c r="S412" s="308">
        <f aca="true" t="shared" si="83" ref="S412:S418">G412-M412</f>
        <v>18000</v>
      </c>
      <c r="T412" s="673">
        <f>J412-P412</f>
        <v>9403</v>
      </c>
      <c r="U412" s="319">
        <v>25000</v>
      </c>
      <c r="V412" s="319">
        <v>7000</v>
      </c>
      <c r="W412" s="319">
        <f>U412-V412</f>
        <v>18000</v>
      </c>
      <c r="X412" s="578">
        <f>V412+M412</f>
        <v>7000</v>
      </c>
      <c r="Y412" s="39">
        <f>U412-X412</f>
        <v>18000</v>
      </c>
      <c r="Z412" s="979">
        <f aca="true" t="shared" si="84" ref="Z412:Z418">IF(Y412=0,"cwi‡kva",IF(Y412&gt;0,""))</f>
      </c>
      <c r="AA412" s="39">
        <f>Y412-S412</f>
        <v>0</v>
      </c>
      <c r="AB412" s="927">
        <v>911</v>
      </c>
      <c r="AC412" s="809">
        <v>1284</v>
      </c>
      <c r="AD412" s="809">
        <v>115</v>
      </c>
      <c r="AE412" s="809">
        <v>1284</v>
      </c>
      <c r="AF412" s="955">
        <v>115</v>
      </c>
      <c r="AG412" s="809">
        <f t="shared" si="75"/>
        <v>1284</v>
      </c>
      <c r="AH412" s="809">
        <f t="shared" si="76"/>
        <v>115</v>
      </c>
    </row>
    <row r="413" spans="1:34" s="621" customFormat="1" ht="15.75">
      <c r="A413" s="944">
        <v>2</v>
      </c>
      <c r="B413" s="311">
        <v>935</v>
      </c>
      <c r="C413" s="944"/>
      <c r="D413" s="305" t="s">
        <v>576</v>
      </c>
      <c r="E413" s="305"/>
      <c r="F413" s="305"/>
      <c r="G413" s="318">
        <v>11079</v>
      </c>
      <c r="H413" s="840">
        <v>92</v>
      </c>
      <c r="I413" s="663">
        <v>3782</v>
      </c>
      <c r="J413" s="663">
        <f aca="true" t="shared" si="85" ref="J413:J418">I413+H413</f>
        <v>3874</v>
      </c>
      <c r="K413" s="305"/>
      <c r="L413" s="305"/>
      <c r="M413" s="317">
        <v>5000</v>
      </c>
      <c r="N413" s="646"/>
      <c r="O413" s="646"/>
      <c r="P413" s="646"/>
      <c r="Q413" s="305">
        <v>0</v>
      </c>
      <c r="R413" s="305">
        <f t="shared" si="82"/>
        <v>5000</v>
      </c>
      <c r="S413" s="308">
        <f>G413-M413</f>
        <v>6079</v>
      </c>
      <c r="T413" s="673">
        <f aca="true" t="shared" si="86" ref="T413:T418">J413-P413</f>
        <v>3874</v>
      </c>
      <c r="U413" s="319">
        <v>50000</v>
      </c>
      <c r="V413" s="319">
        <v>38921</v>
      </c>
      <c r="W413" s="319">
        <f aca="true" t="shared" si="87" ref="W413:W418">U413-V413</f>
        <v>11079</v>
      </c>
      <c r="X413" s="578">
        <f aca="true" t="shared" si="88" ref="X413:X418">V413+M413</f>
        <v>43921</v>
      </c>
      <c r="Y413" s="39">
        <f aca="true" t="shared" si="89" ref="Y413:Y418">U413-X413</f>
        <v>6079</v>
      </c>
      <c r="Z413" s="979">
        <f t="shared" si="84"/>
      </c>
      <c r="AA413" s="39">
        <f aca="true" t="shared" si="90" ref="AA413:AA418">Y413-S413</f>
        <v>0</v>
      </c>
      <c r="AB413" s="927">
        <v>935</v>
      </c>
      <c r="AC413" s="809">
        <v>6163</v>
      </c>
      <c r="AD413" s="809">
        <v>20</v>
      </c>
      <c r="AE413" s="809">
        <v>6163</v>
      </c>
      <c r="AF413" s="955">
        <v>20</v>
      </c>
      <c r="AG413" s="809">
        <f t="shared" si="75"/>
        <v>6163</v>
      </c>
      <c r="AH413" s="809">
        <f t="shared" si="76"/>
        <v>20</v>
      </c>
    </row>
    <row r="414" spans="1:34" s="621" customFormat="1" ht="15.75">
      <c r="A414" s="944">
        <v>3</v>
      </c>
      <c r="B414" s="311">
        <v>1039</v>
      </c>
      <c r="C414" s="944"/>
      <c r="D414" s="305" t="s">
        <v>466</v>
      </c>
      <c r="E414" s="305"/>
      <c r="F414" s="305"/>
      <c r="G414" s="305">
        <v>6000</v>
      </c>
      <c r="H414" s="840">
        <f>W414/120</f>
        <v>50</v>
      </c>
      <c r="I414" s="663">
        <v>1602</v>
      </c>
      <c r="J414" s="663">
        <f t="shared" si="85"/>
        <v>1652</v>
      </c>
      <c r="K414" s="305"/>
      <c r="L414" s="305"/>
      <c r="M414" s="317"/>
      <c r="N414" s="646"/>
      <c r="O414" s="646"/>
      <c r="P414" s="646"/>
      <c r="Q414" s="305"/>
      <c r="R414" s="305">
        <f t="shared" si="82"/>
        <v>0</v>
      </c>
      <c r="S414" s="308">
        <f t="shared" si="83"/>
        <v>6000</v>
      </c>
      <c r="T414" s="673">
        <f t="shared" si="86"/>
        <v>1652</v>
      </c>
      <c r="U414" s="319">
        <v>30000</v>
      </c>
      <c r="V414" s="319">
        <v>24000</v>
      </c>
      <c r="W414" s="319">
        <f t="shared" si="87"/>
        <v>6000</v>
      </c>
      <c r="X414" s="578">
        <f t="shared" si="88"/>
        <v>24000</v>
      </c>
      <c r="Y414" s="39">
        <f t="shared" si="89"/>
        <v>6000</v>
      </c>
      <c r="Z414" s="979">
        <f t="shared" si="84"/>
      </c>
      <c r="AA414" s="39">
        <f t="shared" si="90"/>
        <v>0</v>
      </c>
      <c r="AB414" s="927">
        <v>1039</v>
      </c>
      <c r="AC414" s="809">
        <v>3580</v>
      </c>
      <c r="AD414" s="809">
        <v>162</v>
      </c>
      <c r="AE414" s="809">
        <v>3580</v>
      </c>
      <c r="AF414" s="955">
        <v>162</v>
      </c>
      <c r="AG414" s="809">
        <f t="shared" si="75"/>
        <v>3580</v>
      </c>
      <c r="AH414" s="809">
        <f t="shared" si="76"/>
        <v>162</v>
      </c>
    </row>
    <row r="415" spans="1:34" s="621" customFormat="1" ht="15.75">
      <c r="A415" s="944">
        <v>4</v>
      </c>
      <c r="B415" s="311">
        <v>1040</v>
      </c>
      <c r="C415" s="944"/>
      <c r="D415" s="305" t="s">
        <v>577</v>
      </c>
      <c r="E415" s="305"/>
      <c r="F415" s="305"/>
      <c r="G415" s="305">
        <v>3200</v>
      </c>
      <c r="H415" s="840">
        <v>27</v>
      </c>
      <c r="I415" s="663">
        <v>900</v>
      </c>
      <c r="J415" s="663">
        <f t="shared" si="85"/>
        <v>927</v>
      </c>
      <c r="K415" s="305"/>
      <c r="L415" s="305"/>
      <c r="M415" s="317"/>
      <c r="N415" s="646"/>
      <c r="O415" s="646"/>
      <c r="P415" s="646"/>
      <c r="Q415" s="305"/>
      <c r="R415" s="305">
        <f t="shared" si="82"/>
        <v>0</v>
      </c>
      <c r="S415" s="308">
        <f t="shared" si="83"/>
        <v>3200</v>
      </c>
      <c r="T415" s="673">
        <f t="shared" si="86"/>
        <v>927</v>
      </c>
      <c r="U415" s="319">
        <v>30000</v>
      </c>
      <c r="V415" s="319">
        <v>26800</v>
      </c>
      <c r="W415" s="319">
        <f t="shared" si="87"/>
        <v>3200</v>
      </c>
      <c r="X415" s="578">
        <f t="shared" si="88"/>
        <v>26800</v>
      </c>
      <c r="Y415" s="39">
        <f t="shared" si="89"/>
        <v>3200</v>
      </c>
      <c r="Z415" s="979">
        <f t="shared" si="84"/>
      </c>
      <c r="AA415" s="39">
        <f t="shared" si="90"/>
        <v>0</v>
      </c>
      <c r="AB415" s="927">
        <v>1040</v>
      </c>
      <c r="AC415" s="809">
        <v>3710</v>
      </c>
      <c r="AD415" s="809">
        <v>134</v>
      </c>
      <c r="AE415" s="809">
        <v>3710</v>
      </c>
      <c r="AF415" s="955">
        <v>134</v>
      </c>
      <c r="AG415" s="809">
        <f t="shared" si="75"/>
        <v>3710</v>
      </c>
      <c r="AH415" s="809">
        <f t="shared" si="76"/>
        <v>134</v>
      </c>
    </row>
    <row r="416" spans="1:34" s="621" customFormat="1" ht="15.75">
      <c r="A416" s="944">
        <v>5</v>
      </c>
      <c r="B416" s="311">
        <v>1108</v>
      </c>
      <c r="C416" s="944"/>
      <c r="D416" s="305" t="s">
        <v>578</v>
      </c>
      <c r="E416" s="305"/>
      <c r="F416" s="305"/>
      <c r="G416" s="305">
        <v>1566</v>
      </c>
      <c r="H416" s="840">
        <v>100</v>
      </c>
      <c r="I416" s="663">
        <v>0</v>
      </c>
      <c r="J416" s="663">
        <f t="shared" si="85"/>
        <v>100</v>
      </c>
      <c r="K416" s="305"/>
      <c r="L416" s="305"/>
      <c r="M416" s="317">
        <v>1566</v>
      </c>
      <c r="N416" s="646"/>
      <c r="O416" s="646"/>
      <c r="P416" s="646">
        <v>100</v>
      </c>
      <c r="Q416" s="305"/>
      <c r="R416" s="305">
        <f t="shared" si="82"/>
        <v>1666</v>
      </c>
      <c r="S416" s="308">
        <f t="shared" si="83"/>
        <v>0</v>
      </c>
      <c r="T416" s="673">
        <f t="shared" si="86"/>
        <v>0</v>
      </c>
      <c r="U416" s="319">
        <v>30000</v>
      </c>
      <c r="V416" s="319">
        <v>28434</v>
      </c>
      <c r="W416" s="319">
        <f t="shared" si="87"/>
        <v>1566</v>
      </c>
      <c r="X416" s="578">
        <f t="shared" si="88"/>
        <v>30000</v>
      </c>
      <c r="Y416" s="39">
        <f t="shared" si="89"/>
        <v>0</v>
      </c>
      <c r="Z416" s="979" t="str">
        <f t="shared" si="84"/>
        <v>cwi‡kva</v>
      </c>
      <c r="AA416" s="39">
        <f t="shared" si="90"/>
        <v>0</v>
      </c>
      <c r="AB416" s="927">
        <v>1108</v>
      </c>
      <c r="AC416" s="809">
        <v>3570</v>
      </c>
      <c r="AD416" s="809">
        <v>290</v>
      </c>
      <c r="AE416" s="809">
        <v>3640</v>
      </c>
      <c r="AF416" s="955">
        <v>290</v>
      </c>
      <c r="AG416" s="809">
        <f t="shared" si="75"/>
        <v>3740</v>
      </c>
      <c r="AH416" s="809">
        <f t="shared" si="76"/>
        <v>290</v>
      </c>
    </row>
    <row r="417" spans="1:34" s="621" customFormat="1" ht="15.75">
      <c r="A417" s="944">
        <v>6</v>
      </c>
      <c r="B417" s="311">
        <v>1117</v>
      </c>
      <c r="C417" s="944"/>
      <c r="D417" s="305" t="s">
        <v>579</v>
      </c>
      <c r="E417" s="305"/>
      <c r="F417" s="305"/>
      <c r="G417" s="305">
        <v>27600</v>
      </c>
      <c r="H417" s="840">
        <f>W417/120</f>
        <v>230</v>
      </c>
      <c r="I417" s="663">
        <v>8500</v>
      </c>
      <c r="J417" s="663">
        <f t="shared" si="85"/>
        <v>8730</v>
      </c>
      <c r="K417" s="305"/>
      <c r="L417" s="305"/>
      <c r="M417" s="317"/>
      <c r="N417" s="646"/>
      <c r="O417" s="646"/>
      <c r="P417" s="646"/>
      <c r="Q417" s="305"/>
      <c r="R417" s="305">
        <f t="shared" si="82"/>
        <v>0</v>
      </c>
      <c r="S417" s="308">
        <f t="shared" si="83"/>
        <v>27600</v>
      </c>
      <c r="T417" s="673">
        <f t="shared" si="86"/>
        <v>8730</v>
      </c>
      <c r="U417" s="319">
        <v>30000</v>
      </c>
      <c r="V417" s="319">
        <v>2400</v>
      </c>
      <c r="W417" s="319">
        <f t="shared" si="87"/>
        <v>27600</v>
      </c>
      <c r="X417" s="578">
        <f t="shared" si="88"/>
        <v>2400</v>
      </c>
      <c r="Y417" s="39">
        <f t="shared" si="89"/>
        <v>27600</v>
      </c>
      <c r="Z417" s="979">
        <f t="shared" si="84"/>
      </c>
      <c r="AA417" s="39">
        <f t="shared" si="90"/>
        <v>0</v>
      </c>
      <c r="AB417" s="927">
        <v>1117</v>
      </c>
      <c r="AC417" s="809">
        <v>490</v>
      </c>
      <c r="AD417" s="809">
        <v>0</v>
      </c>
      <c r="AE417" s="809">
        <v>490</v>
      </c>
      <c r="AF417" s="955">
        <v>0</v>
      </c>
      <c r="AG417" s="809">
        <f t="shared" si="75"/>
        <v>490</v>
      </c>
      <c r="AH417" s="809">
        <f t="shared" si="76"/>
        <v>0</v>
      </c>
    </row>
    <row r="418" spans="1:34" s="621" customFormat="1" ht="15.75">
      <c r="A418" s="944">
        <v>7</v>
      </c>
      <c r="B418" s="311">
        <v>1255</v>
      </c>
      <c r="C418" s="944"/>
      <c r="D418" s="305" t="s">
        <v>696</v>
      </c>
      <c r="E418" s="305"/>
      <c r="F418" s="305"/>
      <c r="G418" s="305">
        <v>19500</v>
      </c>
      <c r="H418" s="840">
        <v>163</v>
      </c>
      <c r="I418" s="663">
        <v>3127</v>
      </c>
      <c r="J418" s="663">
        <f t="shared" si="85"/>
        <v>3290</v>
      </c>
      <c r="K418" s="305"/>
      <c r="L418" s="305"/>
      <c r="M418" s="317">
        <v>1600</v>
      </c>
      <c r="N418" s="646"/>
      <c r="O418" s="646"/>
      <c r="P418" s="646">
        <v>400</v>
      </c>
      <c r="Q418" s="305"/>
      <c r="R418" s="305">
        <f t="shared" si="82"/>
        <v>2000</v>
      </c>
      <c r="S418" s="308">
        <f t="shared" si="83"/>
        <v>17900</v>
      </c>
      <c r="T418" s="673">
        <f t="shared" si="86"/>
        <v>2890</v>
      </c>
      <c r="U418" s="319">
        <v>36000</v>
      </c>
      <c r="V418" s="319">
        <v>16500</v>
      </c>
      <c r="W418" s="319">
        <f t="shared" si="87"/>
        <v>19500</v>
      </c>
      <c r="X418" s="578">
        <f t="shared" si="88"/>
        <v>18100</v>
      </c>
      <c r="Y418" s="39">
        <f t="shared" si="89"/>
        <v>17900</v>
      </c>
      <c r="Z418" s="979">
        <f t="shared" si="84"/>
      </c>
      <c r="AA418" s="39">
        <f t="shared" si="90"/>
        <v>0</v>
      </c>
      <c r="AB418" s="927">
        <v>1255</v>
      </c>
      <c r="AC418" s="809">
        <v>2626</v>
      </c>
      <c r="AD418" s="809">
        <v>74</v>
      </c>
      <c r="AE418" s="809">
        <v>2626</v>
      </c>
      <c r="AF418" s="955">
        <v>74</v>
      </c>
      <c r="AG418" s="809">
        <f t="shared" si="75"/>
        <v>3026</v>
      </c>
      <c r="AH418" s="809">
        <f t="shared" si="76"/>
        <v>74</v>
      </c>
    </row>
    <row r="419" spans="1:34" s="621" customFormat="1" ht="15.75" customHeight="1" hidden="1">
      <c r="A419" s="944"/>
      <c r="B419" s="311"/>
      <c r="C419" s="944"/>
      <c r="D419" s="305"/>
      <c r="E419" s="305"/>
      <c r="F419" s="305"/>
      <c r="G419" s="355"/>
      <c r="H419" s="664">
        <f aca="true" t="shared" si="91" ref="H419:H439">W419/120</f>
        <v>0</v>
      </c>
      <c r="I419" s="305"/>
      <c r="J419" s="355"/>
      <c r="K419" s="305"/>
      <c r="L419" s="305"/>
      <c r="M419" s="357"/>
      <c r="N419" s="305"/>
      <c r="O419" s="318"/>
      <c r="P419" s="355"/>
      <c r="Q419" s="305"/>
      <c r="R419" s="305"/>
      <c r="S419" s="307"/>
      <c r="T419" s="319"/>
      <c r="U419" s="39"/>
      <c r="V419" s="39">
        <v>0</v>
      </c>
      <c r="W419" s="39"/>
      <c r="X419" s="578">
        <f aca="true" t="shared" si="92" ref="X419:X439">V419+K419+L419+M419</f>
        <v>0</v>
      </c>
      <c r="Y419" s="39">
        <f aca="true" t="shared" si="93" ref="Y419:Y439">U419-X419</f>
        <v>0</v>
      </c>
      <c r="Z419" s="979"/>
      <c r="AA419" s="39"/>
      <c r="AB419" s="32"/>
      <c r="AC419" s="809"/>
      <c r="AD419" s="809"/>
      <c r="AE419" s="809">
        <v>0</v>
      </c>
      <c r="AF419" s="955">
        <v>0</v>
      </c>
      <c r="AG419" s="809">
        <f t="shared" si="75"/>
        <v>0</v>
      </c>
      <c r="AH419" s="809">
        <f t="shared" si="76"/>
        <v>0</v>
      </c>
    </row>
    <row r="420" spans="1:34" s="621" customFormat="1" ht="15.75" customHeight="1" hidden="1">
      <c r="A420" s="944"/>
      <c r="B420" s="311"/>
      <c r="C420" s="944"/>
      <c r="D420" s="305"/>
      <c r="E420" s="305"/>
      <c r="F420" s="305"/>
      <c r="G420" s="355"/>
      <c r="H420" s="664">
        <f t="shared" si="91"/>
        <v>0</v>
      </c>
      <c r="I420" s="305"/>
      <c r="J420" s="355"/>
      <c r="K420" s="305"/>
      <c r="L420" s="305"/>
      <c r="M420" s="357"/>
      <c r="N420" s="305"/>
      <c r="O420" s="318"/>
      <c r="P420" s="355"/>
      <c r="Q420" s="305"/>
      <c r="R420" s="305"/>
      <c r="S420" s="307"/>
      <c r="T420" s="319"/>
      <c r="U420" s="39"/>
      <c r="V420" s="39">
        <v>0</v>
      </c>
      <c r="W420" s="39"/>
      <c r="X420" s="578">
        <f t="shared" si="92"/>
        <v>0</v>
      </c>
      <c r="Y420" s="39">
        <f t="shared" si="93"/>
        <v>0</v>
      </c>
      <c r="Z420" s="979"/>
      <c r="AA420" s="39"/>
      <c r="AB420" s="32"/>
      <c r="AC420" s="809"/>
      <c r="AD420" s="809"/>
      <c r="AE420" s="809">
        <v>0</v>
      </c>
      <c r="AF420" s="955">
        <v>0</v>
      </c>
      <c r="AG420" s="809">
        <f t="shared" si="75"/>
        <v>0</v>
      </c>
      <c r="AH420" s="809">
        <f t="shared" si="76"/>
        <v>0</v>
      </c>
    </row>
    <row r="421" spans="1:34" s="621" customFormat="1" ht="15.75" customHeight="1" hidden="1">
      <c r="A421" s="944"/>
      <c r="B421" s="311"/>
      <c r="C421" s="944"/>
      <c r="D421" s="305"/>
      <c r="E421" s="305"/>
      <c r="F421" s="305"/>
      <c r="G421" s="355"/>
      <c r="H421" s="664">
        <f t="shared" si="91"/>
        <v>0</v>
      </c>
      <c r="I421" s="305"/>
      <c r="J421" s="355"/>
      <c r="K421" s="305"/>
      <c r="L421" s="305"/>
      <c r="M421" s="357"/>
      <c r="N421" s="305"/>
      <c r="O421" s="318"/>
      <c r="P421" s="355"/>
      <c r="Q421" s="305"/>
      <c r="R421" s="305"/>
      <c r="S421" s="307"/>
      <c r="T421" s="319"/>
      <c r="U421" s="39"/>
      <c r="V421" s="39">
        <v>0</v>
      </c>
      <c r="W421" s="39"/>
      <c r="X421" s="578">
        <f t="shared" si="92"/>
        <v>0</v>
      </c>
      <c r="Y421" s="39">
        <f t="shared" si="93"/>
        <v>0</v>
      </c>
      <c r="Z421" s="979"/>
      <c r="AA421" s="39"/>
      <c r="AB421" s="32"/>
      <c r="AC421" s="809"/>
      <c r="AD421" s="809"/>
      <c r="AE421" s="809">
        <v>0</v>
      </c>
      <c r="AF421" s="955">
        <v>0</v>
      </c>
      <c r="AG421" s="809">
        <f t="shared" si="75"/>
        <v>0</v>
      </c>
      <c r="AH421" s="809">
        <f t="shared" si="76"/>
        <v>0</v>
      </c>
    </row>
    <row r="422" spans="1:34" s="621" customFormat="1" ht="15.75" customHeight="1" hidden="1">
      <c r="A422" s="944"/>
      <c r="B422" s="311"/>
      <c r="C422" s="944"/>
      <c r="D422" s="305"/>
      <c r="E422" s="305"/>
      <c r="F422" s="305"/>
      <c r="G422" s="355"/>
      <c r="H422" s="664">
        <f t="shared" si="91"/>
        <v>0</v>
      </c>
      <c r="I422" s="305"/>
      <c r="J422" s="355"/>
      <c r="K422" s="305"/>
      <c r="L422" s="305"/>
      <c r="M422" s="357"/>
      <c r="N422" s="305"/>
      <c r="O422" s="318"/>
      <c r="P422" s="355"/>
      <c r="Q422" s="305"/>
      <c r="R422" s="305"/>
      <c r="S422" s="307"/>
      <c r="T422" s="319"/>
      <c r="U422" s="39"/>
      <c r="V422" s="39">
        <v>0</v>
      </c>
      <c r="W422" s="39"/>
      <c r="X422" s="578">
        <f t="shared" si="92"/>
        <v>0</v>
      </c>
      <c r="Y422" s="39">
        <f t="shared" si="93"/>
        <v>0</v>
      </c>
      <c r="Z422" s="979"/>
      <c r="AA422" s="39"/>
      <c r="AB422" s="32"/>
      <c r="AC422" s="809"/>
      <c r="AD422" s="809"/>
      <c r="AE422" s="809">
        <v>0</v>
      </c>
      <c r="AF422" s="955">
        <v>0</v>
      </c>
      <c r="AG422" s="809">
        <f t="shared" si="75"/>
        <v>0</v>
      </c>
      <c r="AH422" s="809">
        <f t="shared" si="76"/>
        <v>0</v>
      </c>
    </row>
    <row r="423" spans="1:34" s="621" customFormat="1" ht="15.75" customHeight="1" hidden="1">
      <c r="A423" s="944"/>
      <c r="B423" s="311"/>
      <c r="C423" s="944"/>
      <c r="D423" s="305"/>
      <c r="E423" s="305"/>
      <c r="F423" s="305"/>
      <c r="G423" s="355"/>
      <c r="H423" s="664">
        <f t="shared" si="91"/>
        <v>0</v>
      </c>
      <c r="I423" s="305"/>
      <c r="J423" s="355"/>
      <c r="K423" s="305"/>
      <c r="L423" s="305"/>
      <c r="M423" s="357"/>
      <c r="N423" s="305"/>
      <c r="O423" s="318"/>
      <c r="P423" s="355"/>
      <c r="Q423" s="305"/>
      <c r="R423" s="305"/>
      <c r="S423" s="307"/>
      <c r="T423" s="319"/>
      <c r="U423" s="39"/>
      <c r="V423" s="39">
        <v>0</v>
      </c>
      <c r="W423" s="39"/>
      <c r="X423" s="578">
        <f t="shared" si="92"/>
        <v>0</v>
      </c>
      <c r="Y423" s="39">
        <f t="shared" si="93"/>
        <v>0</v>
      </c>
      <c r="Z423" s="979"/>
      <c r="AA423" s="39"/>
      <c r="AB423" s="32"/>
      <c r="AC423" s="809"/>
      <c r="AD423" s="809"/>
      <c r="AE423" s="809">
        <v>0</v>
      </c>
      <c r="AF423" s="955">
        <v>0</v>
      </c>
      <c r="AG423" s="809">
        <f t="shared" si="75"/>
        <v>0</v>
      </c>
      <c r="AH423" s="809">
        <f t="shared" si="76"/>
        <v>0</v>
      </c>
    </row>
    <row r="424" spans="1:34" s="621" customFormat="1" ht="15.75" customHeight="1" hidden="1">
      <c r="A424" s="944"/>
      <c r="B424" s="311"/>
      <c r="C424" s="944"/>
      <c r="D424" s="305"/>
      <c r="E424" s="305"/>
      <c r="F424" s="305"/>
      <c r="G424" s="355"/>
      <c r="H424" s="664">
        <f t="shared" si="91"/>
        <v>0</v>
      </c>
      <c r="I424" s="305"/>
      <c r="J424" s="355"/>
      <c r="K424" s="305"/>
      <c r="L424" s="305"/>
      <c r="M424" s="357"/>
      <c r="N424" s="305"/>
      <c r="O424" s="318"/>
      <c r="P424" s="355"/>
      <c r="Q424" s="305"/>
      <c r="R424" s="305"/>
      <c r="S424" s="307"/>
      <c r="T424" s="319"/>
      <c r="U424" s="39"/>
      <c r="V424" s="39">
        <v>0</v>
      </c>
      <c r="W424" s="39"/>
      <c r="X424" s="578">
        <f t="shared" si="92"/>
        <v>0</v>
      </c>
      <c r="Y424" s="39">
        <f t="shared" si="93"/>
        <v>0</v>
      </c>
      <c r="Z424" s="979"/>
      <c r="AA424" s="39"/>
      <c r="AB424" s="32"/>
      <c r="AC424" s="809"/>
      <c r="AD424" s="809"/>
      <c r="AE424" s="809">
        <v>0</v>
      </c>
      <c r="AF424" s="955">
        <v>0</v>
      </c>
      <c r="AG424" s="809">
        <f t="shared" si="75"/>
        <v>0</v>
      </c>
      <c r="AH424" s="809">
        <f t="shared" si="76"/>
        <v>0</v>
      </c>
    </row>
    <row r="425" spans="1:34" s="621" customFormat="1" ht="15.75" customHeight="1" hidden="1">
      <c r="A425" s="944"/>
      <c r="B425" s="311"/>
      <c r="C425" s="944"/>
      <c r="D425" s="305"/>
      <c r="E425" s="305"/>
      <c r="F425" s="305"/>
      <c r="G425" s="355"/>
      <c r="H425" s="664">
        <f t="shared" si="91"/>
        <v>0</v>
      </c>
      <c r="I425" s="305"/>
      <c r="J425" s="355"/>
      <c r="K425" s="305"/>
      <c r="L425" s="305"/>
      <c r="M425" s="357"/>
      <c r="N425" s="305"/>
      <c r="O425" s="318"/>
      <c r="P425" s="355"/>
      <c r="Q425" s="305"/>
      <c r="R425" s="305"/>
      <c r="S425" s="307"/>
      <c r="T425" s="319"/>
      <c r="U425" s="39"/>
      <c r="V425" s="39">
        <v>0</v>
      </c>
      <c r="W425" s="39"/>
      <c r="X425" s="578">
        <f t="shared" si="92"/>
        <v>0</v>
      </c>
      <c r="Y425" s="39">
        <f t="shared" si="93"/>
        <v>0</v>
      </c>
      <c r="Z425" s="979"/>
      <c r="AA425" s="39"/>
      <c r="AB425" s="32"/>
      <c r="AC425" s="809"/>
      <c r="AD425" s="809"/>
      <c r="AE425" s="809">
        <v>0</v>
      </c>
      <c r="AF425" s="955">
        <v>0</v>
      </c>
      <c r="AG425" s="809">
        <f t="shared" si="75"/>
        <v>0</v>
      </c>
      <c r="AH425" s="809">
        <f t="shared" si="76"/>
        <v>0</v>
      </c>
    </row>
    <row r="426" spans="1:34" s="621" customFormat="1" ht="15.75" customHeight="1" hidden="1">
      <c r="A426" s="944"/>
      <c r="B426" s="311"/>
      <c r="C426" s="944"/>
      <c r="D426" s="305"/>
      <c r="E426" s="305"/>
      <c r="F426" s="305"/>
      <c r="G426" s="355"/>
      <c r="H426" s="664">
        <f t="shared" si="91"/>
        <v>0</v>
      </c>
      <c r="I426" s="305"/>
      <c r="J426" s="355"/>
      <c r="K426" s="305"/>
      <c r="L426" s="305"/>
      <c r="M426" s="357"/>
      <c r="N426" s="305"/>
      <c r="O426" s="318"/>
      <c r="P426" s="355"/>
      <c r="Q426" s="305"/>
      <c r="R426" s="305"/>
      <c r="S426" s="307"/>
      <c r="T426" s="319"/>
      <c r="U426" s="39"/>
      <c r="V426" s="39">
        <v>0</v>
      </c>
      <c r="W426" s="39"/>
      <c r="X426" s="578">
        <f t="shared" si="92"/>
        <v>0</v>
      </c>
      <c r="Y426" s="39">
        <f t="shared" si="93"/>
        <v>0</v>
      </c>
      <c r="Z426" s="979"/>
      <c r="AA426" s="39"/>
      <c r="AB426" s="32"/>
      <c r="AC426" s="809"/>
      <c r="AD426" s="809"/>
      <c r="AE426" s="809">
        <v>0</v>
      </c>
      <c r="AF426" s="955">
        <v>0</v>
      </c>
      <c r="AG426" s="809">
        <f t="shared" si="75"/>
        <v>0</v>
      </c>
      <c r="AH426" s="809">
        <f t="shared" si="76"/>
        <v>0</v>
      </c>
    </row>
    <row r="427" spans="1:34" s="621" customFormat="1" ht="15.75" customHeight="1" hidden="1">
      <c r="A427" s="944"/>
      <c r="B427" s="311"/>
      <c r="C427" s="944"/>
      <c r="D427" s="305"/>
      <c r="E427" s="305"/>
      <c r="F427" s="305"/>
      <c r="G427" s="355"/>
      <c r="H427" s="664">
        <f t="shared" si="91"/>
        <v>0</v>
      </c>
      <c r="I427" s="305"/>
      <c r="J427" s="355"/>
      <c r="K427" s="305"/>
      <c r="L427" s="305"/>
      <c r="M427" s="357"/>
      <c r="N427" s="305"/>
      <c r="O427" s="318"/>
      <c r="P427" s="355"/>
      <c r="Q427" s="305"/>
      <c r="R427" s="305"/>
      <c r="S427" s="307"/>
      <c r="T427" s="319"/>
      <c r="U427" s="39"/>
      <c r="V427" s="39">
        <v>0</v>
      </c>
      <c r="W427" s="39"/>
      <c r="X427" s="578">
        <f t="shared" si="92"/>
        <v>0</v>
      </c>
      <c r="Y427" s="39">
        <f t="shared" si="93"/>
        <v>0</v>
      </c>
      <c r="Z427" s="979"/>
      <c r="AA427" s="39"/>
      <c r="AB427" s="32"/>
      <c r="AC427" s="809"/>
      <c r="AD427" s="809"/>
      <c r="AE427" s="809">
        <v>0</v>
      </c>
      <c r="AF427" s="955">
        <v>0</v>
      </c>
      <c r="AG427" s="809">
        <f t="shared" si="75"/>
        <v>0</v>
      </c>
      <c r="AH427" s="809">
        <f t="shared" si="76"/>
        <v>0</v>
      </c>
    </row>
    <row r="428" spans="1:34" s="621" customFormat="1" ht="15.75" customHeight="1" hidden="1">
      <c r="A428" s="944"/>
      <c r="B428" s="311"/>
      <c r="C428" s="944"/>
      <c r="D428" s="305"/>
      <c r="E428" s="305"/>
      <c r="F428" s="305"/>
      <c r="G428" s="355"/>
      <c r="H428" s="664">
        <f t="shared" si="91"/>
        <v>0</v>
      </c>
      <c r="I428" s="305"/>
      <c r="J428" s="355"/>
      <c r="K428" s="305"/>
      <c r="L428" s="305"/>
      <c r="M428" s="357"/>
      <c r="N428" s="305"/>
      <c r="O428" s="318"/>
      <c r="P428" s="355"/>
      <c r="Q428" s="305"/>
      <c r="R428" s="305"/>
      <c r="S428" s="307"/>
      <c r="T428" s="319"/>
      <c r="U428" s="39"/>
      <c r="V428" s="39">
        <v>0</v>
      </c>
      <c r="W428" s="39"/>
      <c r="X428" s="578">
        <f t="shared" si="92"/>
        <v>0</v>
      </c>
      <c r="Y428" s="39">
        <f t="shared" si="93"/>
        <v>0</v>
      </c>
      <c r="Z428" s="979"/>
      <c r="AA428" s="39"/>
      <c r="AB428" s="32"/>
      <c r="AC428" s="809"/>
      <c r="AD428" s="809"/>
      <c r="AE428" s="809">
        <v>0</v>
      </c>
      <c r="AF428" s="955">
        <v>0</v>
      </c>
      <c r="AG428" s="809">
        <f t="shared" si="75"/>
        <v>0</v>
      </c>
      <c r="AH428" s="809">
        <f t="shared" si="76"/>
        <v>0</v>
      </c>
    </row>
    <row r="429" spans="1:34" s="621" customFormat="1" ht="15.75" customHeight="1" hidden="1">
      <c r="A429" s="944"/>
      <c r="B429" s="311"/>
      <c r="C429" s="944"/>
      <c r="D429" s="305"/>
      <c r="E429" s="305"/>
      <c r="F429" s="305"/>
      <c r="G429" s="355"/>
      <c r="H429" s="664">
        <f t="shared" si="91"/>
        <v>0</v>
      </c>
      <c r="I429" s="305"/>
      <c r="J429" s="355"/>
      <c r="K429" s="305"/>
      <c r="L429" s="305"/>
      <c r="M429" s="357"/>
      <c r="N429" s="305"/>
      <c r="O429" s="318"/>
      <c r="P429" s="355"/>
      <c r="Q429" s="305"/>
      <c r="R429" s="305"/>
      <c r="S429" s="307"/>
      <c r="T429" s="319"/>
      <c r="U429" s="39"/>
      <c r="V429" s="39">
        <v>0</v>
      </c>
      <c r="W429" s="39"/>
      <c r="X429" s="578">
        <f t="shared" si="92"/>
        <v>0</v>
      </c>
      <c r="Y429" s="39">
        <f t="shared" si="93"/>
        <v>0</v>
      </c>
      <c r="Z429" s="979"/>
      <c r="AA429" s="39"/>
      <c r="AB429" s="32"/>
      <c r="AC429" s="809"/>
      <c r="AD429" s="809"/>
      <c r="AE429" s="809">
        <v>0</v>
      </c>
      <c r="AF429" s="955">
        <v>0</v>
      </c>
      <c r="AG429" s="809">
        <f t="shared" si="75"/>
        <v>0</v>
      </c>
      <c r="AH429" s="809">
        <f t="shared" si="76"/>
        <v>0</v>
      </c>
    </row>
    <row r="430" spans="1:34" s="621" customFormat="1" ht="15.75" customHeight="1" hidden="1">
      <c r="A430" s="944"/>
      <c r="B430" s="311"/>
      <c r="C430" s="944"/>
      <c r="D430" s="305"/>
      <c r="E430" s="305"/>
      <c r="F430" s="305"/>
      <c r="G430" s="355"/>
      <c r="H430" s="664">
        <f t="shared" si="91"/>
        <v>0</v>
      </c>
      <c r="I430" s="305"/>
      <c r="J430" s="355"/>
      <c r="K430" s="305"/>
      <c r="L430" s="305"/>
      <c r="M430" s="357"/>
      <c r="N430" s="305"/>
      <c r="O430" s="318"/>
      <c r="P430" s="355"/>
      <c r="Q430" s="305"/>
      <c r="R430" s="305"/>
      <c r="S430" s="307"/>
      <c r="T430" s="319"/>
      <c r="U430" s="39"/>
      <c r="V430" s="39">
        <v>0</v>
      </c>
      <c r="W430" s="39"/>
      <c r="X430" s="578">
        <f t="shared" si="92"/>
        <v>0</v>
      </c>
      <c r="Y430" s="39">
        <f t="shared" si="93"/>
        <v>0</v>
      </c>
      <c r="Z430" s="979"/>
      <c r="AA430" s="39"/>
      <c r="AB430" s="32"/>
      <c r="AC430" s="809"/>
      <c r="AD430" s="809"/>
      <c r="AE430" s="809">
        <v>0</v>
      </c>
      <c r="AF430" s="955">
        <v>0</v>
      </c>
      <c r="AG430" s="809">
        <f t="shared" si="75"/>
        <v>0</v>
      </c>
      <c r="AH430" s="809">
        <f t="shared" si="76"/>
        <v>0</v>
      </c>
    </row>
    <row r="431" spans="1:34" s="621" customFormat="1" ht="15.75" customHeight="1" hidden="1">
      <c r="A431" s="944"/>
      <c r="B431" s="311"/>
      <c r="C431" s="944"/>
      <c r="D431" s="305"/>
      <c r="E431" s="305"/>
      <c r="F431" s="305"/>
      <c r="G431" s="355"/>
      <c r="H431" s="664">
        <f t="shared" si="91"/>
        <v>0</v>
      </c>
      <c r="I431" s="305"/>
      <c r="J431" s="355"/>
      <c r="K431" s="305"/>
      <c r="L431" s="305"/>
      <c r="M431" s="357"/>
      <c r="N431" s="305"/>
      <c r="O431" s="318"/>
      <c r="P431" s="355"/>
      <c r="Q431" s="305"/>
      <c r="R431" s="305"/>
      <c r="S431" s="307"/>
      <c r="T431" s="319"/>
      <c r="U431" s="39"/>
      <c r="V431" s="39">
        <v>0</v>
      </c>
      <c r="W431" s="39"/>
      <c r="X431" s="578">
        <f t="shared" si="92"/>
        <v>0</v>
      </c>
      <c r="Y431" s="39">
        <f t="shared" si="93"/>
        <v>0</v>
      </c>
      <c r="Z431" s="979"/>
      <c r="AA431" s="39"/>
      <c r="AB431" s="32"/>
      <c r="AC431" s="809"/>
      <c r="AD431" s="809"/>
      <c r="AE431" s="809">
        <v>0</v>
      </c>
      <c r="AF431" s="955">
        <v>0</v>
      </c>
      <c r="AG431" s="809">
        <f t="shared" si="75"/>
        <v>0</v>
      </c>
      <c r="AH431" s="809">
        <f t="shared" si="76"/>
        <v>0</v>
      </c>
    </row>
    <row r="432" spans="1:34" s="621" customFormat="1" ht="15.75" customHeight="1" hidden="1">
      <c r="A432" s="944"/>
      <c r="B432" s="311"/>
      <c r="C432" s="944"/>
      <c r="D432" s="305"/>
      <c r="E432" s="305"/>
      <c r="F432" s="305"/>
      <c r="G432" s="355"/>
      <c r="H432" s="664">
        <f t="shared" si="91"/>
        <v>0</v>
      </c>
      <c r="I432" s="305"/>
      <c r="J432" s="355"/>
      <c r="K432" s="305"/>
      <c r="L432" s="305"/>
      <c r="M432" s="357"/>
      <c r="N432" s="305"/>
      <c r="O432" s="318"/>
      <c r="P432" s="355"/>
      <c r="Q432" s="305"/>
      <c r="R432" s="305"/>
      <c r="S432" s="307"/>
      <c r="T432" s="319"/>
      <c r="U432" s="39"/>
      <c r="V432" s="39">
        <v>0</v>
      </c>
      <c r="W432" s="39"/>
      <c r="X432" s="578">
        <f t="shared" si="92"/>
        <v>0</v>
      </c>
      <c r="Y432" s="39">
        <f t="shared" si="93"/>
        <v>0</v>
      </c>
      <c r="Z432" s="979"/>
      <c r="AA432" s="39"/>
      <c r="AB432" s="32"/>
      <c r="AC432" s="809"/>
      <c r="AD432" s="809"/>
      <c r="AE432" s="809">
        <v>0</v>
      </c>
      <c r="AF432" s="955">
        <v>0</v>
      </c>
      <c r="AG432" s="809">
        <f t="shared" si="75"/>
        <v>0</v>
      </c>
      <c r="AH432" s="809">
        <f t="shared" si="76"/>
        <v>0</v>
      </c>
    </row>
    <row r="433" spans="1:34" s="621" customFormat="1" ht="15.75" customHeight="1" hidden="1">
      <c r="A433" s="944"/>
      <c r="B433" s="311"/>
      <c r="C433" s="944"/>
      <c r="D433" s="305"/>
      <c r="E433" s="305"/>
      <c r="F433" s="305"/>
      <c r="G433" s="355"/>
      <c r="H433" s="664">
        <f t="shared" si="91"/>
        <v>0</v>
      </c>
      <c r="I433" s="305"/>
      <c r="J433" s="355"/>
      <c r="K433" s="305"/>
      <c r="L433" s="305"/>
      <c r="M433" s="357"/>
      <c r="N433" s="305"/>
      <c r="O433" s="318"/>
      <c r="P433" s="355"/>
      <c r="Q433" s="305"/>
      <c r="R433" s="305"/>
      <c r="S433" s="307"/>
      <c r="T433" s="319"/>
      <c r="U433" s="39"/>
      <c r="V433" s="39">
        <v>0</v>
      </c>
      <c r="W433" s="39"/>
      <c r="X433" s="578">
        <f t="shared" si="92"/>
        <v>0</v>
      </c>
      <c r="Y433" s="39">
        <f t="shared" si="93"/>
        <v>0</v>
      </c>
      <c r="Z433" s="979"/>
      <c r="AA433" s="39"/>
      <c r="AB433" s="32"/>
      <c r="AC433" s="809"/>
      <c r="AD433" s="809"/>
      <c r="AE433" s="809">
        <v>0</v>
      </c>
      <c r="AF433" s="955">
        <v>0</v>
      </c>
      <c r="AG433" s="809">
        <f t="shared" si="75"/>
        <v>0</v>
      </c>
      <c r="AH433" s="809">
        <f t="shared" si="76"/>
        <v>0</v>
      </c>
    </row>
    <row r="434" spans="1:34" s="621" customFormat="1" ht="15.75" customHeight="1" hidden="1">
      <c r="A434" s="944"/>
      <c r="B434" s="311"/>
      <c r="C434" s="944"/>
      <c r="D434" s="305"/>
      <c r="E434" s="305"/>
      <c r="F434" s="305"/>
      <c r="G434" s="355"/>
      <c r="H434" s="664">
        <f t="shared" si="91"/>
        <v>0</v>
      </c>
      <c r="I434" s="305"/>
      <c r="J434" s="355"/>
      <c r="K434" s="305"/>
      <c r="L434" s="305"/>
      <c r="M434" s="357"/>
      <c r="N434" s="305"/>
      <c r="O434" s="318"/>
      <c r="P434" s="355"/>
      <c r="Q434" s="305"/>
      <c r="R434" s="305"/>
      <c r="S434" s="307"/>
      <c r="T434" s="319"/>
      <c r="U434" s="39"/>
      <c r="V434" s="39">
        <v>0</v>
      </c>
      <c r="W434" s="39"/>
      <c r="X434" s="578">
        <f t="shared" si="92"/>
        <v>0</v>
      </c>
      <c r="Y434" s="39">
        <f t="shared" si="93"/>
        <v>0</v>
      </c>
      <c r="Z434" s="979"/>
      <c r="AA434" s="39"/>
      <c r="AB434" s="32"/>
      <c r="AC434" s="809"/>
      <c r="AD434" s="809"/>
      <c r="AE434" s="809">
        <v>0</v>
      </c>
      <c r="AF434" s="955">
        <v>0</v>
      </c>
      <c r="AG434" s="809">
        <f t="shared" si="75"/>
        <v>0</v>
      </c>
      <c r="AH434" s="809">
        <f t="shared" si="76"/>
        <v>0</v>
      </c>
    </row>
    <row r="435" spans="1:34" s="621" customFormat="1" ht="15.75" customHeight="1" hidden="1">
      <c r="A435" s="944"/>
      <c r="B435" s="311"/>
      <c r="C435" s="944"/>
      <c r="D435" s="305"/>
      <c r="E435" s="305"/>
      <c r="F435" s="305"/>
      <c r="G435" s="355"/>
      <c r="H435" s="664">
        <f t="shared" si="91"/>
        <v>0</v>
      </c>
      <c r="I435" s="305"/>
      <c r="J435" s="355"/>
      <c r="K435" s="305"/>
      <c r="L435" s="305"/>
      <c r="M435" s="357"/>
      <c r="N435" s="305"/>
      <c r="O435" s="318"/>
      <c r="P435" s="355"/>
      <c r="Q435" s="305"/>
      <c r="R435" s="305"/>
      <c r="S435" s="307"/>
      <c r="T435" s="319"/>
      <c r="U435" s="39"/>
      <c r="V435" s="39">
        <v>0</v>
      </c>
      <c r="W435" s="39"/>
      <c r="X435" s="578">
        <f t="shared" si="92"/>
        <v>0</v>
      </c>
      <c r="Y435" s="39">
        <f t="shared" si="93"/>
        <v>0</v>
      </c>
      <c r="Z435" s="979"/>
      <c r="AA435" s="39"/>
      <c r="AB435" s="32"/>
      <c r="AC435" s="809"/>
      <c r="AD435" s="809"/>
      <c r="AE435" s="809">
        <v>0</v>
      </c>
      <c r="AF435" s="955">
        <v>0</v>
      </c>
      <c r="AG435" s="809">
        <f t="shared" si="75"/>
        <v>0</v>
      </c>
      <c r="AH435" s="809">
        <f t="shared" si="76"/>
        <v>0</v>
      </c>
    </row>
    <row r="436" spans="1:34" s="621" customFormat="1" ht="15.75" customHeight="1" hidden="1">
      <c r="A436" s="944"/>
      <c r="B436" s="311"/>
      <c r="C436" s="944"/>
      <c r="D436" s="305"/>
      <c r="E436" s="305"/>
      <c r="F436" s="305"/>
      <c r="G436" s="355"/>
      <c r="H436" s="664">
        <f t="shared" si="91"/>
        <v>0</v>
      </c>
      <c r="I436" s="305"/>
      <c r="J436" s="355"/>
      <c r="K436" s="305"/>
      <c r="L436" s="305"/>
      <c r="M436" s="357"/>
      <c r="N436" s="305"/>
      <c r="O436" s="318"/>
      <c r="P436" s="355"/>
      <c r="Q436" s="305"/>
      <c r="R436" s="305"/>
      <c r="S436" s="307"/>
      <c r="T436" s="319"/>
      <c r="U436" s="39"/>
      <c r="V436" s="39">
        <v>0</v>
      </c>
      <c r="W436" s="39"/>
      <c r="X436" s="578">
        <f t="shared" si="92"/>
        <v>0</v>
      </c>
      <c r="Y436" s="39">
        <f t="shared" si="93"/>
        <v>0</v>
      </c>
      <c r="Z436" s="979"/>
      <c r="AA436" s="39"/>
      <c r="AB436" s="32"/>
      <c r="AC436" s="809"/>
      <c r="AD436" s="809"/>
      <c r="AE436" s="809">
        <v>0</v>
      </c>
      <c r="AF436" s="955">
        <v>0</v>
      </c>
      <c r="AG436" s="809">
        <f t="shared" si="75"/>
        <v>0</v>
      </c>
      <c r="AH436" s="809">
        <f t="shared" si="76"/>
        <v>0</v>
      </c>
    </row>
    <row r="437" spans="1:34" s="621" customFormat="1" ht="15.75" customHeight="1" hidden="1">
      <c r="A437" s="944"/>
      <c r="B437" s="311"/>
      <c r="C437" s="944"/>
      <c r="D437" s="305"/>
      <c r="E437" s="305"/>
      <c r="F437" s="305"/>
      <c r="G437" s="355"/>
      <c r="H437" s="664">
        <f t="shared" si="91"/>
        <v>0</v>
      </c>
      <c r="I437" s="305"/>
      <c r="J437" s="355"/>
      <c r="K437" s="305"/>
      <c r="L437" s="305"/>
      <c r="M437" s="357"/>
      <c r="N437" s="305"/>
      <c r="O437" s="318"/>
      <c r="P437" s="355"/>
      <c r="Q437" s="305"/>
      <c r="R437" s="305"/>
      <c r="S437" s="307"/>
      <c r="T437" s="319"/>
      <c r="U437" s="39"/>
      <c r="V437" s="39">
        <v>0</v>
      </c>
      <c r="W437" s="39"/>
      <c r="X437" s="578">
        <f t="shared" si="92"/>
        <v>0</v>
      </c>
      <c r="Y437" s="39">
        <f t="shared" si="93"/>
        <v>0</v>
      </c>
      <c r="Z437" s="979"/>
      <c r="AA437" s="39"/>
      <c r="AB437" s="32"/>
      <c r="AC437" s="809"/>
      <c r="AD437" s="809"/>
      <c r="AE437" s="809">
        <v>0</v>
      </c>
      <c r="AF437" s="955">
        <v>0</v>
      </c>
      <c r="AG437" s="809">
        <f t="shared" si="75"/>
        <v>0</v>
      </c>
      <c r="AH437" s="809">
        <f t="shared" si="76"/>
        <v>0</v>
      </c>
    </row>
    <row r="438" spans="1:34" s="621" customFormat="1" ht="15.75" customHeight="1" hidden="1">
      <c r="A438" s="944"/>
      <c r="B438" s="311"/>
      <c r="C438" s="944"/>
      <c r="D438" s="305"/>
      <c r="E438" s="305"/>
      <c r="F438" s="305"/>
      <c r="G438" s="355"/>
      <c r="H438" s="664">
        <f t="shared" si="91"/>
        <v>0</v>
      </c>
      <c r="I438" s="305"/>
      <c r="J438" s="355"/>
      <c r="K438" s="305"/>
      <c r="L438" s="305"/>
      <c r="M438" s="357"/>
      <c r="N438" s="305"/>
      <c r="O438" s="318"/>
      <c r="P438" s="355"/>
      <c r="Q438" s="305"/>
      <c r="R438" s="305"/>
      <c r="S438" s="307"/>
      <c r="T438" s="319"/>
      <c r="U438" s="39"/>
      <c r="V438" s="39">
        <v>0</v>
      </c>
      <c r="W438" s="39"/>
      <c r="X438" s="578">
        <f t="shared" si="92"/>
        <v>0</v>
      </c>
      <c r="Y438" s="39">
        <f t="shared" si="93"/>
        <v>0</v>
      </c>
      <c r="Z438" s="979"/>
      <c r="AA438" s="39"/>
      <c r="AB438" s="32"/>
      <c r="AC438" s="809"/>
      <c r="AD438" s="809"/>
      <c r="AE438" s="809">
        <v>0</v>
      </c>
      <c r="AF438" s="955">
        <v>0</v>
      </c>
      <c r="AG438" s="809">
        <f t="shared" si="75"/>
        <v>0</v>
      </c>
      <c r="AH438" s="809">
        <f t="shared" si="76"/>
        <v>0</v>
      </c>
    </row>
    <row r="439" spans="1:34" s="621" customFormat="1" ht="15.75" customHeight="1" hidden="1">
      <c r="A439" s="944"/>
      <c r="B439" s="311"/>
      <c r="C439" s="944"/>
      <c r="D439" s="305"/>
      <c r="E439" s="305"/>
      <c r="F439" s="305"/>
      <c r="G439" s="355"/>
      <c r="H439" s="664">
        <f t="shared" si="91"/>
        <v>0</v>
      </c>
      <c r="I439" s="305"/>
      <c r="J439" s="355"/>
      <c r="K439" s="305"/>
      <c r="L439" s="305"/>
      <c r="M439" s="357"/>
      <c r="N439" s="305"/>
      <c r="O439" s="318"/>
      <c r="P439" s="355"/>
      <c r="Q439" s="305"/>
      <c r="R439" s="305"/>
      <c r="S439" s="307"/>
      <c r="T439" s="319"/>
      <c r="U439" s="39"/>
      <c r="V439" s="39">
        <v>0</v>
      </c>
      <c r="W439" s="39"/>
      <c r="X439" s="578">
        <f t="shared" si="92"/>
        <v>0</v>
      </c>
      <c r="Y439" s="39">
        <f t="shared" si="93"/>
        <v>0</v>
      </c>
      <c r="Z439" s="979"/>
      <c r="AA439" s="39"/>
      <c r="AB439" s="32"/>
      <c r="AC439" s="809"/>
      <c r="AD439" s="809"/>
      <c r="AE439" s="809">
        <v>0</v>
      </c>
      <c r="AF439" s="955">
        <v>0</v>
      </c>
      <c r="AG439" s="809">
        <f t="shared" si="75"/>
        <v>0</v>
      </c>
      <c r="AH439" s="809">
        <f t="shared" si="76"/>
        <v>0</v>
      </c>
    </row>
    <row r="440" spans="1:34" s="621" customFormat="1" ht="15.75">
      <c r="A440" s="944"/>
      <c r="B440" s="1338" t="s">
        <v>615</v>
      </c>
      <c r="C440" s="1338"/>
      <c r="D440" s="1338"/>
      <c r="E440" s="1338"/>
      <c r="F440" s="1338"/>
      <c r="G440" s="355">
        <f aca="true" t="shared" si="94" ref="G440:U440">SUM(G412:G439)</f>
        <v>86945</v>
      </c>
      <c r="H440" s="962">
        <f t="shared" si="94"/>
        <v>812</v>
      </c>
      <c r="I440" s="305">
        <f t="shared" si="94"/>
        <v>27164</v>
      </c>
      <c r="J440" s="355">
        <f t="shared" si="94"/>
        <v>27976</v>
      </c>
      <c r="K440" s="305">
        <f t="shared" si="94"/>
        <v>0</v>
      </c>
      <c r="L440" s="305"/>
      <c r="M440" s="355">
        <f t="shared" si="94"/>
        <v>8166</v>
      </c>
      <c r="N440" s="305">
        <f t="shared" si="94"/>
        <v>0</v>
      </c>
      <c r="O440" s="305">
        <f t="shared" si="94"/>
        <v>0</v>
      </c>
      <c r="P440" s="355">
        <f t="shared" si="94"/>
        <v>500</v>
      </c>
      <c r="Q440" s="305">
        <f t="shared" si="94"/>
        <v>0</v>
      </c>
      <c r="R440" s="305"/>
      <c r="S440" s="307">
        <f t="shared" si="94"/>
        <v>78779</v>
      </c>
      <c r="T440" s="305">
        <f t="shared" si="94"/>
        <v>27476</v>
      </c>
      <c r="U440" s="305">
        <f t="shared" si="94"/>
        <v>231000</v>
      </c>
      <c r="V440" s="305">
        <v>144055</v>
      </c>
      <c r="W440" s="39">
        <f>SUM(W412:W439)</f>
        <v>86945</v>
      </c>
      <c r="X440" s="39">
        <f>SUM(X412:X439)</f>
        <v>152221</v>
      </c>
      <c r="Y440" s="39">
        <f>SUM(Y412:Y439)</f>
        <v>78779</v>
      </c>
      <c r="Z440" s="39">
        <f>SUM(Z412:Z439)</f>
        <v>0</v>
      </c>
      <c r="AA440" s="39">
        <f>SUM(AA412:AA439)</f>
        <v>0</v>
      </c>
      <c r="AB440" s="32"/>
      <c r="AC440" s="809"/>
      <c r="AD440" s="809"/>
      <c r="AE440" s="809">
        <v>70</v>
      </c>
      <c r="AF440" s="955">
        <v>0</v>
      </c>
      <c r="AG440" s="809">
        <f t="shared" si="75"/>
        <v>570</v>
      </c>
      <c r="AH440" s="809">
        <f t="shared" si="76"/>
        <v>0</v>
      </c>
    </row>
    <row r="441" spans="1:34" s="621" customFormat="1" ht="15.75">
      <c r="A441" s="944"/>
      <c r="B441" s="311"/>
      <c r="C441" s="944"/>
      <c r="D441" s="305"/>
      <c r="E441" s="305"/>
      <c r="F441" s="305"/>
      <c r="G441" s="305"/>
      <c r="H441" s="305"/>
      <c r="I441" s="305"/>
      <c r="J441" s="305"/>
      <c r="K441" s="305"/>
      <c r="L441" s="305"/>
      <c r="M441" s="317"/>
      <c r="N441" s="318"/>
      <c r="O441" s="318"/>
      <c r="P441" s="318"/>
      <c r="Q441" s="318"/>
      <c r="R441" s="318"/>
      <c r="S441" s="318"/>
      <c r="T441" s="319"/>
      <c r="U441" s="39"/>
      <c r="V441" s="39"/>
      <c r="W441" s="39"/>
      <c r="X441" s="578"/>
      <c r="Y441" s="39"/>
      <c r="Z441" s="979"/>
      <c r="AA441" s="39"/>
      <c r="AB441" s="32"/>
      <c r="AC441" s="809"/>
      <c r="AD441" s="809"/>
      <c r="AE441" s="809"/>
      <c r="AF441" s="955"/>
      <c r="AG441" s="809">
        <f t="shared" si="75"/>
        <v>0</v>
      </c>
      <c r="AH441" s="809">
        <f t="shared" si="76"/>
        <v>0</v>
      </c>
    </row>
    <row r="442" spans="1:34" s="621" customFormat="1" ht="21">
      <c r="A442" s="944"/>
      <c r="B442" s="311"/>
      <c r="C442" s="944"/>
      <c r="D442" s="305"/>
      <c r="E442" s="305"/>
      <c r="F442" s="1904" t="s">
        <v>580</v>
      </c>
      <c r="G442" s="1904"/>
      <c r="H442" s="1904"/>
      <c r="I442" s="1904"/>
      <c r="J442" s="1904"/>
      <c r="K442" s="1904"/>
      <c r="L442" s="1904"/>
      <c r="M442" s="1904"/>
      <c r="N442" s="1904"/>
      <c r="O442" s="1904"/>
      <c r="P442" s="1904"/>
      <c r="Q442" s="1904"/>
      <c r="R442" s="999"/>
      <c r="S442" s="318"/>
      <c r="T442" s="319"/>
      <c r="U442" s="478"/>
      <c r="V442" s="478"/>
      <c r="W442" s="478"/>
      <c r="X442" s="578"/>
      <c r="Y442" s="1869" t="s">
        <v>925</v>
      </c>
      <c r="Z442" s="1870"/>
      <c r="AA442" s="1870"/>
      <c r="AB442" s="1871"/>
      <c r="AC442" s="953"/>
      <c r="AD442" s="953"/>
      <c r="AE442" s="809"/>
      <c r="AF442" s="952"/>
      <c r="AG442" s="809">
        <f t="shared" si="75"/>
        <v>0</v>
      </c>
      <c r="AH442" s="809">
        <f t="shared" si="76"/>
        <v>0</v>
      </c>
    </row>
    <row r="443" spans="1:34" s="621" customFormat="1" ht="18.75" customHeight="1">
      <c r="A443" s="1893" t="s">
        <v>451</v>
      </c>
      <c r="B443" s="1896" t="s">
        <v>760</v>
      </c>
      <c r="C443" s="1893" t="s">
        <v>759</v>
      </c>
      <c r="D443" s="1894" t="s">
        <v>460</v>
      </c>
      <c r="E443" s="1922" t="s">
        <v>461</v>
      </c>
      <c r="F443" s="1922"/>
      <c r="G443" s="1922"/>
      <c r="H443" s="1922"/>
      <c r="I443" s="1922"/>
      <c r="J443" s="1922"/>
      <c r="K443" s="1901" t="s">
        <v>8</v>
      </c>
      <c r="L443" s="1901"/>
      <c r="M443" s="1901"/>
      <c r="N443" s="1901"/>
      <c r="O443" s="1901"/>
      <c r="P443" s="1901"/>
      <c r="Q443" s="1901"/>
      <c r="R443" s="947"/>
      <c r="S443" s="305"/>
      <c r="T443" s="313"/>
      <c r="U443" s="478"/>
      <c r="V443" s="1878" t="s">
        <v>896</v>
      </c>
      <c r="W443" s="1356" t="s">
        <v>698</v>
      </c>
      <c r="X443" s="1875" t="s">
        <v>918</v>
      </c>
      <c r="Y443" s="1876" t="s">
        <v>919</v>
      </c>
      <c r="Z443" s="1877" t="s">
        <v>631</v>
      </c>
      <c r="AA443" s="1873" t="s">
        <v>920</v>
      </c>
      <c r="AB443" s="1868" t="s">
        <v>760</v>
      </c>
      <c r="AC443" s="1865" t="s">
        <v>913</v>
      </c>
      <c r="AD443" s="1865" t="s">
        <v>915</v>
      </c>
      <c r="AE443" s="1875" t="s">
        <v>914</v>
      </c>
      <c r="AF443" s="1924" t="s">
        <v>916</v>
      </c>
      <c r="AG443" s="1876" t="s">
        <v>927</v>
      </c>
      <c r="AH443" s="1876" t="s">
        <v>928</v>
      </c>
    </row>
    <row r="444" spans="1:34" s="621" customFormat="1" ht="15" customHeight="1">
      <c r="A444" s="1893"/>
      <c r="B444" s="1896"/>
      <c r="C444" s="1893"/>
      <c r="D444" s="1894"/>
      <c r="E444" s="948"/>
      <c r="F444" s="650" t="s">
        <v>1</v>
      </c>
      <c r="G444" s="650"/>
      <c r="H444" s="1881" t="s">
        <v>462</v>
      </c>
      <c r="I444" s="1881"/>
      <c r="J444" s="1881"/>
      <c r="K444" s="651"/>
      <c r="L444" s="652" t="s">
        <v>1</v>
      </c>
      <c r="M444" s="653"/>
      <c r="N444" s="652" t="s">
        <v>463</v>
      </c>
      <c r="O444" s="652"/>
      <c r="P444" s="652"/>
      <c r="Q444" s="1879" t="s">
        <v>762</v>
      </c>
      <c r="R444" s="1879" t="s">
        <v>409</v>
      </c>
      <c r="S444" s="1356" t="s">
        <v>464</v>
      </c>
      <c r="T444" s="1880" t="s">
        <v>465</v>
      </c>
      <c r="U444" s="1356" t="s">
        <v>697</v>
      </c>
      <c r="V444" s="1878"/>
      <c r="W444" s="1356"/>
      <c r="X444" s="1875"/>
      <c r="Y444" s="1876"/>
      <c r="Z444" s="1877"/>
      <c r="AA444" s="1874"/>
      <c r="AB444" s="1868"/>
      <c r="AC444" s="1866"/>
      <c r="AD444" s="1866"/>
      <c r="AE444" s="1875"/>
      <c r="AF444" s="1924"/>
      <c r="AG444" s="1876"/>
      <c r="AH444" s="1876"/>
    </row>
    <row r="445" spans="1:34" s="621" customFormat="1" ht="51.75" customHeight="1">
      <c r="A445" s="1893"/>
      <c r="B445" s="1896"/>
      <c r="C445" s="1893"/>
      <c r="D445" s="1894"/>
      <c r="E445" s="631" t="s">
        <v>694</v>
      </c>
      <c r="F445" s="631" t="s">
        <v>440</v>
      </c>
      <c r="G445" s="631" t="s">
        <v>695</v>
      </c>
      <c r="H445" s="631" t="s">
        <v>763</v>
      </c>
      <c r="I445" s="631" t="s">
        <v>764</v>
      </c>
      <c r="J445" s="631" t="s">
        <v>765</v>
      </c>
      <c r="K445" s="632" t="s">
        <v>694</v>
      </c>
      <c r="L445" s="632" t="s">
        <v>440</v>
      </c>
      <c r="M445" s="632" t="s">
        <v>695</v>
      </c>
      <c r="N445" s="632" t="s">
        <v>694</v>
      </c>
      <c r="O445" s="632" t="s">
        <v>440</v>
      </c>
      <c r="P445" s="632" t="s">
        <v>718</v>
      </c>
      <c r="Q445" s="1879"/>
      <c r="R445" s="1879"/>
      <c r="S445" s="1356"/>
      <c r="T445" s="1880"/>
      <c r="U445" s="1356"/>
      <c r="V445" s="1878"/>
      <c r="W445" s="1356"/>
      <c r="X445" s="1875"/>
      <c r="Y445" s="1876"/>
      <c r="Z445" s="1877"/>
      <c r="AA445" s="1874"/>
      <c r="AB445" s="1868"/>
      <c r="AC445" s="1866"/>
      <c r="AD445" s="1866"/>
      <c r="AE445" s="1875"/>
      <c r="AF445" s="1924"/>
      <c r="AG445" s="1876"/>
      <c r="AH445" s="1876"/>
    </row>
    <row r="446" spans="1:35" s="641" customFormat="1" ht="15.75">
      <c r="A446" s="611">
        <v>1</v>
      </c>
      <c r="B446" s="620">
        <v>2</v>
      </c>
      <c r="C446" s="611">
        <v>3</v>
      </c>
      <c r="D446" s="611">
        <v>4</v>
      </c>
      <c r="E446" s="611">
        <v>5</v>
      </c>
      <c r="F446" s="611">
        <v>6</v>
      </c>
      <c r="G446" s="611">
        <v>7</v>
      </c>
      <c r="H446" s="611">
        <v>8</v>
      </c>
      <c r="I446" s="611">
        <v>9</v>
      </c>
      <c r="J446" s="611">
        <v>10</v>
      </c>
      <c r="K446" s="947">
        <v>11</v>
      </c>
      <c r="L446" s="947">
        <v>12</v>
      </c>
      <c r="M446" s="947">
        <v>13</v>
      </c>
      <c r="N446" s="947">
        <v>14</v>
      </c>
      <c r="O446" s="947">
        <v>15</v>
      </c>
      <c r="P446" s="1000">
        <v>16</v>
      </c>
      <c r="Q446" s="947">
        <v>17</v>
      </c>
      <c r="R446" s="947"/>
      <c r="S446" s="611">
        <v>18</v>
      </c>
      <c r="T446" s="619">
        <v>19</v>
      </c>
      <c r="U446" s="635">
        <v>20</v>
      </c>
      <c r="V446" s="635">
        <v>21</v>
      </c>
      <c r="W446" s="635">
        <v>22</v>
      </c>
      <c r="X446" s="639">
        <v>23</v>
      </c>
      <c r="Y446" s="640">
        <v>24</v>
      </c>
      <c r="Z446" s="984">
        <v>25</v>
      </c>
      <c r="AA446" s="640">
        <v>26</v>
      </c>
      <c r="AB446" s="618">
        <v>27</v>
      </c>
      <c r="AC446" s="615">
        <v>28</v>
      </c>
      <c r="AD446" s="615">
        <v>29</v>
      </c>
      <c r="AE446" s="615">
        <v>30</v>
      </c>
      <c r="AF446" s="954">
        <v>31</v>
      </c>
      <c r="AG446" s="1004">
        <v>32</v>
      </c>
      <c r="AH446" s="1004">
        <v>33</v>
      </c>
      <c r="AI446" s="621"/>
    </row>
    <row r="447" spans="1:34" s="621" customFormat="1" ht="17.25">
      <c r="A447" s="944">
        <v>1</v>
      </c>
      <c r="B447" s="627">
        <v>207</v>
      </c>
      <c r="C447" s="944"/>
      <c r="D447" s="305" t="s">
        <v>581</v>
      </c>
      <c r="E447" s="305"/>
      <c r="F447" s="305"/>
      <c r="G447" s="305">
        <v>0</v>
      </c>
      <c r="H447" s="963">
        <v>0</v>
      </c>
      <c r="I447" s="663">
        <v>32929</v>
      </c>
      <c r="J447" s="663">
        <v>32929</v>
      </c>
      <c r="K447" s="305"/>
      <c r="L447" s="305"/>
      <c r="M447" s="320">
        <v>0</v>
      </c>
      <c r="N447" s="646"/>
      <c r="O447" s="646"/>
      <c r="P447" s="646"/>
      <c r="Q447" s="305"/>
      <c r="R447" s="305">
        <f aca="true" t="shared" si="95" ref="R447:R452">SUM(K447:Q447)</f>
        <v>0</v>
      </c>
      <c r="S447" s="308">
        <f aca="true" t="shared" si="96" ref="S447:S452">G447-M447</f>
        <v>0</v>
      </c>
      <c r="T447" s="673">
        <f aca="true" t="shared" si="97" ref="T447:T452">J447-P447</f>
        <v>32929</v>
      </c>
      <c r="U447" s="316"/>
      <c r="V447" s="316">
        <v>0</v>
      </c>
      <c r="W447" s="316"/>
      <c r="X447" s="578">
        <f aca="true" t="shared" si="98" ref="X447:X452">V447+M447</f>
        <v>0</v>
      </c>
      <c r="Y447" s="39">
        <f aca="true" t="shared" si="99" ref="Y447:Y452">U447-X447</f>
        <v>0</v>
      </c>
      <c r="Z447" s="979"/>
      <c r="AA447" s="39">
        <f aca="true" t="shared" si="100" ref="AA447:AA452">Y447-S447</f>
        <v>0</v>
      </c>
      <c r="AB447" s="928">
        <v>207</v>
      </c>
      <c r="AC447" s="809">
        <v>9612</v>
      </c>
      <c r="AD447" s="809">
        <v>0</v>
      </c>
      <c r="AE447" s="809">
        <v>9612</v>
      </c>
      <c r="AF447" s="955">
        <v>0</v>
      </c>
      <c r="AG447" s="809">
        <f t="shared" si="75"/>
        <v>9612</v>
      </c>
      <c r="AH447" s="809">
        <f t="shared" si="76"/>
        <v>0</v>
      </c>
    </row>
    <row r="448" spans="1:34" s="621" customFormat="1" ht="17.25">
      <c r="A448" s="944">
        <v>2</v>
      </c>
      <c r="B448" s="311">
        <v>588</v>
      </c>
      <c r="C448" s="944"/>
      <c r="D448" s="305" t="s">
        <v>582</v>
      </c>
      <c r="E448" s="305"/>
      <c r="F448" s="305"/>
      <c r="G448" s="305">
        <v>0</v>
      </c>
      <c r="H448" s="964">
        <f>W448/120</f>
        <v>0</v>
      </c>
      <c r="I448" s="663">
        <v>297</v>
      </c>
      <c r="J448" s="663">
        <f>I448+H448</f>
        <v>297</v>
      </c>
      <c r="K448" s="305"/>
      <c r="L448" s="305"/>
      <c r="M448" s="320"/>
      <c r="N448" s="646"/>
      <c r="O448" s="646"/>
      <c r="P448" s="646"/>
      <c r="Q448" s="305"/>
      <c r="R448" s="305">
        <f t="shared" si="95"/>
        <v>0</v>
      </c>
      <c r="S448" s="308">
        <f t="shared" si="96"/>
        <v>0</v>
      </c>
      <c r="T448" s="673">
        <f t="shared" si="97"/>
        <v>297</v>
      </c>
      <c r="U448" s="316"/>
      <c r="V448" s="316">
        <v>0</v>
      </c>
      <c r="W448" s="316">
        <v>0</v>
      </c>
      <c r="X448" s="578">
        <f t="shared" si="98"/>
        <v>0</v>
      </c>
      <c r="Y448" s="39">
        <f t="shared" si="99"/>
        <v>0</v>
      </c>
      <c r="Z448" s="979"/>
      <c r="AA448" s="39">
        <f t="shared" si="100"/>
        <v>0</v>
      </c>
      <c r="AB448" s="927">
        <v>588</v>
      </c>
      <c r="AC448" s="809">
        <v>3012</v>
      </c>
      <c r="AD448" s="809">
        <v>8</v>
      </c>
      <c r="AE448" s="809">
        <v>3012</v>
      </c>
      <c r="AF448" s="955">
        <v>8</v>
      </c>
      <c r="AG448" s="809">
        <f t="shared" si="75"/>
        <v>3012</v>
      </c>
      <c r="AH448" s="809">
        <f t="shared" si="76"/>
        <v>8</v>
      </c>
    </row>
    <row r="449" spans="1:34" s="621" customFormat="1" ht="17.25">
      <c r="A449" s="944">
        <v>3</v>
      </c>
      <c r="B449" s="311">
        <v>1120</v>
      </c>
      <c r="C449" s="944"/>
      <c r="D449" s="305" t="s">
        <v>583</v>
      </c>
      <c r="E449" s="305"/>
      <c r="F449" s="305"/>
      <c r="G449" s="305">
        <v>2959</v>
      </c>
      <c r="H449" s="965">
        <v>25</v>
      </c>
      <c r="I449" s="663">
        <v>225</v>
      </c>
      <c r="J449" s="663">
        <f>I449+H449</f>
        <v>250</v>
      </c>
      <c r="K449" s="305"/>
      <c r="L449" s="305"/>
      <c r="M449" s="321">
        <v>250</v>
      </c>
      <c r="N449" s="646"/>
      <c r="O449" s="646"/>
      <c r="P449" s="646">
        <v>250</v>
      </c>
      <c r="Q449" s="305"/>
      <c r="R449" s="305">
        <f t="shared" si="95"/>
        <v>500</v>
      </c>
      <c r="S449" s="308">
        <f t="shared" si="96"/>
        <v>2709</v>
      </c>
      <c r="T449" s="673">
        <f t="shared" si="97"/>
        <v>0</v>
      </c>
      <c r="U449" s="316">
        <v>30000</v>
      </c>
      <c r="V449" s="316">
        <v>27041</v>
      </c>
      <c r="W449" s="316">
        <f>U449-V449</f>
        <v>2959</v>
      </c>
      <c r="X449" s="578">
        <f t="shared" si="98"/>
        <v>27291</v>
      </c>
      <c r="Y449" s="39">
        <f t="shared" si="99"/>
        <v>2709</v>
      </c>
      <c r="Z449" s="979">
        <f>IF(Y449=0,"cwi‡kva",IF(Y449&gt;0,""))</f>
      </c>
      <c r="AA449" s="39">
        <f t="shared" si="100"/>
        <v>0</v>
      </c>
      <c r="AB449" s="927">
        <v>1120</v>
      </c>
      <c r="AC449" s="809">
        <v>4072</v>
      </c>
      <c r="AD449" s="809">
        <v>68</v>
      </c>
      <c r="AE449" s="809">
        <v>4072</v>
      </c>
      <c r="AF449" s="955">
        <v>68</v>
      </c>
      <c r="AG449" s="809">
        <f t="shared" si="75"/>
        <v>4322</v>
      </c>
      <c r="AH449" s="809">
        <f t="shared" si="76"/>
        <v>68</v>
      </c>
    </row>
    <row r="450" spans="1:34" s="621" customFormat="1" ht="17.25">
      <c r="A450" s="944">
        <v>4</v>
      </c>
      <c r="B450" s="311">
        <v>1142</v>
      </c>
      <c r="C450" s="944"/>
      <c r="D450" s="305" t="s">
        <v>478</v>
      </c>
      <c r="E450" s="305"/>
      <c r="F450" s="305"/>
      <c r="G450" s="305">
        <v>6000</v>
      </c>
      <c r="H450" s="965">
        <f>G450/120</f>
        <v>50</v>
      </c>
      <c r="I450" s="663">
        <v>642</v>
      </c>
      <c r="J450" s="663">
        <f>I450+H450</f>
        <v>692</v>
      </c>
      <c r="K450" s="305"/>
      <c r="L450" s="315"/>
      <c r="M450" s="480"/>
      <c r="N450" s="646"/>
      <c r="O450" s="646"/>
      <c r="P450" s="646"/>
      <c r="Q450" s="305"/>
      <c r="R450" s="305">
        <f t="shared" si="95"/>
        <v>0</v>
      </c>
      <c r="S450" s="308">
        <f t="shared" si="96"/>
        <v>6000</v>
      </c>
      <c r="T450" s="673">
        <f t="shared" si="97"/>
        <v>692</v>
      </c>
      <c r="U450" s="316">
        <v>40000</v>
      </c>
      <c r="V450" s="316">
        <v>34000</v>
      </c>
      <c r="W450" s="316">
        <f>U450-V450</f>
        <v>6000</v>
      </c>
      <c r="X450" s="578">
        <f t="shared" si="98"/>
        <v>34000</v>
      </c>
      <c r="Y450" s="39">
        <f t="shared" si="99"/>
        <v>6000</v>
      </c>
      <c r="Z450" s="979">
        <f>IF(Y450=0,"cwi‡kva",IF(Y450&gt;0,""))</f>
      </c>
      <c r="AA450" s="39">
        <f t="shared" si="100"/>
        <v>0</v>
      </c>
      <c r="AB450" s="927">
        <v>1142</v>
      </c>
      <c r="AC450" s="809">
        <v>4334</v>
      </c>
      <c r="AD450" s="809">
        <v>210</v>
      </c>
      <c r="AE450" s="809">
        <v>4434</v>
      </c>
      <c r="AF450" s="955">
        <v>210</v>
      </c>
      <c r="AG450" s="809">
        <f t="shared" si="75"/>
        <v>4434</v>
      </c>
      <c r="AH450" s="809">
        <f t="shared" si="76"/>
        <v>210</v>
      </c>
    </row>
    <row r="451" spans="1:34" s="621" customFormat="1" ht="17.25">
      <c r="A451" s="944">
        <v>5</v>
      </c>
      <c r="B451" s="311">
        <v>1102</v>
      </c>
      <c r="C451" s="944"/>
      <c r="D451" s="305" t="s">
        <v>584</v>
      </c>
      <c r="E451" s="305"/>
      <c r="F451" s="305"/>
      <c r="G451" s="305">
        <v>37000</v>
      </c>
      <c r="H451" s="965">
        <v>308</v>
      </c>
      <c r="I451" s="663">
        <v>7777</v>
      </c>
      <c r="J451" s="663">
        <f>I451+H451</f>
        <v>8085</v>
      </c>
      <c r="K451" s="305"/>
      <c r="L451" s="315"/>
      <c r="M451" s="480"/>
      <c r="N451" s="646"/>
      <c r="O451" s="646"/>
      <c r="P451" s="646"/>
      <c r="Q451" s="305"/>
      <c r="R451" s="305">
        <f t="shared" si="95"/>
        <v>0</v>
      </c>
      <c r="S451" s="308">
        <f t="shared" si="96"/>
        <v>37000</v>
      </c>
      <c r="T451" s="673">
        <f t="shared" si="97"/>
        <v>8085</v>
      </c>
      <c r="U451" s="316">
        <v>50000</v>
      </c>
      <c r="V451" s="316">
        <v>13000</v>
      </c>
      <c r="W451" s="316">
        <f>U451-V451</f>
        <v>37000</v>
      </c>
      <c r="X451" s="578">
        <f t="shared" si="98"/>
        <v>13000</v>
      </c>
      <c r="Y451" s="39">
        <f t="shared" si="99"/>
        <v>37000</v>
      </c>
      <c r="Z451" s="979">
        <f>IF(Y451=0,"cwi‡kva",IF(Y451&gt;0,""))</f>
      </c>
      <c r="AA451" s="39">
        <f t="shared" si="100"/>
        <v>0</v>
      </c>
      <c r="AB451" s="927">
        <v>1102</v>
      </c>
      <c r="AC451" s="809">
        <v>3317</v>
      </c>
      <c r="AD451" s="809">
        <v>13</v>
      </c>
      <c r="AE451" s="809">
        <v>3317</v>
      </c>
      <c r="AF451" s="955">
        <v>13</v>
      </c>
      <c r="AG451" s="809">
        <f t="shared" si="75"/>
        <v>3317</v>
      </c>
      <c r="AH451" s="809">
        <f t="shared" si="76"/>
        <v>13</v>
      </c>
    </row>
    <row r="452" spans="1:34" s="621" customFormat="1" ht="17.25">
      <c r="A452" s="944">
        <v>6</v>
      </c>
      <c r="B452" s="311">
        <v>1171</v>
      </c>
      <c r="C452" s="944"/>
      <c r="D452" s="305" t="s">
        <v>585</v>
      </c>
      <c r="E452" s="305"/>
      <c r="F452" s="305"/>
      <c r="G452" s="305">
        <v>22600</v>
      </c>
      <c r="H452" s="965">
        <v>188</v>
      </c>
      <c r="I452" s="663">
        <v>5468</v>
      </c>
      <c r="J452" s="663">
        <f>I452+H452</f>
        <v>5656</v>
      </c>
      <c r="K452" s="305"/>
      <c r="L452" s="315"/>
      <c r="M452" s="480"/>
      <c r="N452" s="646"/>
      <c r="O452" s="646"/>
      <c r="P452" s="646"/>
      <c r="Q452" s="305"/>
      <c r="R452" s="305">
        <f t="shared" si="95"/>
        <v>0</v>
      </c>
      <c r="S452" s="308">
        <f t="shared" si="96"/>
        <v>22600</v>
      </c>
      <c r="T452" s="673">
        <f t="shared" si="97"/>
        <v>5656</v>
      </c>
      <c r="U452" s="316">
        <v>40000</v>
      </c>
      <c r="V452" s="316">
        <v>17400</v>
      </c>
      <c r="W452" s="316">
        <v>22600</v>
      </c>
      <c r="X452" s="578">
        <f t="shared" si="98"/>
        <v>17400</v>
      </c>
      <c r="Y452" s="39">
        <f t="shared" si="99"/>
        <v>22600</v>
      </c>
      <c r="Z452" s="979">
        <f>IF(Y452=0,"cwi‡kva",IF(Y452&gt;0,""))</f>
      </c>
      <c r="AA452" s="39">
        <f t="shared" si="100"/>
        <v>0</v>
      </c>
      <c r="AB452" s="927">
        <v>1171</v>
      </c>
      <c r="AC452" s="809">
        <v>2233</v>
      </c>
      <c r="AD452" s="809">
        <v>27</v>
      </c>
      <c r="AE452" s="809">
        <v>2233</v>
      </c>
      <c r="AF452" s="955">
        <v>27</v>
      </c>
      <c r="AG452" s="809">
        <f t="shared" si="75"/>
        <v>2233</v>
      </c>
      <c r="AH452" s="809">
        <f t="shared" si="76"/>
        <v>27</v>
      </c>
    </row>
    <row r="453" spans="1:34" s="621" customFormat="1" ht="15.75">
      <c r="A453" s="944"/>
      <c r="B453" s="311"/>
      <c r="C453" s="944"/>
      <c r="D453" s="305"/>
      <c r="E453" s="305"/>
      <c r="F453" s="305"/>
      <c r="G453" s="305"/>
      <c r="H453" s="680"/>
      <c r="I453" s="663"/>
      <c r="J453" s="663"/>
      <c r="K453" s="305"/>
      <c r="L453" s="315"/>
      <c r="M453" s="480"/>
      <c r="N453" s="646"/>
      <c r="O453" s="646"/>
      <c r="P453" s="646"/>
      <c r="Q453" s="305"/>
      <c r="R453" s="305"/>
      <c r="S453" s="308"/>
      <c r="T453" s="673"/>
      <c r="U453" s="316"/>
      <c r="V453" s="316"/>
      <c r="W453" s="316"/>
      <c r="X453" s="578"/>
      <c r="Y453" s="39"/>
      <c r="Z453" s="979"/>
      <c r="AA453" s="39"/>
      <c r="AB453" s="32"/>
      <c r="AC453" s="809"/>
      <c r="AD453" s="809"/>
      <c r="AE453" s="809">
        <v>0</v>
      </c>
      <c r="AF453" s="955">
        <v>0</v>
      </c>
      <c r="AG453" s="809">
        <f t="shared" si="75"/>
        <v>0</v>
      </c>
      <c r="AH453" s="809">
        <f t="shared" si="76"/>
        <v>0</v>
      </c>
    </row>
    <row r="454" spans="1:34" s="621" customFormat="1" ht="15.75" customHeight="1" hidden="1">
      <c r="A454" s="944"/>
      <c r="B454" s="311"/>
      <c r="C454" s="944"/>
      <c r="D454" s="305"/>
      <c r="E454" s="305"/>
      <c r="F454" s="305"/>
      <c r="G454" s="355"/>
      <c r="H454" s="305"/>
      <c r="I454" s="305"/>
      <c r="J454" s="355"/>
      <c r="K454" s="305"/>
      <c r="L454" s="305"/>
      <c r="M454" s="358"/>
      <c r="N454" s="305"/>
      <c r="O454" s="311"/>
      <c r="P454" s="355"/>
      <c r="Q454" s="305"/>
      <c r="R454" s="305"/>
      <c r="S454" s="311"/>
      <c r="T454" s="316"/>
      <c r="U454" s="39"/>
      <c r="V454" s="39"/>
      <c r="W454" s="39"/>
      <c r="X454" s="578"/>
      <c r="Y454" s="39">
        <f aca="true" t="shared" si="101" ref="Y454:Y469">U454-X454</f>
        <v>0</v>
      </c>
      <c r="Z454" s="979"/>
      <c r="AA454" s="39"/>
      <c r="AB454" s="32"/>
      <c r="AC454" s="809"/>
      <c r="AD454" s="809"/>
      <c r="AE454" s="809">
        <v>0</v>
      </c>
      <c r="AF454" s="955">
        <v>0</v>
      </c>
      <c r="AG454" s="809">
        <f t="shared" si="75"/>
        <v>0</v>
      </c>
      <c r="AH454" s="809">
        <f t="shared" si="76"/>
        <v>0</v>
      </c>
    </row>
    <row r="455" spans="1:34" s="621" customFormat="1" ht="15.75" customHeight="1" hidden="1">
      <c r="A455" s="944"/>
      <c r="B455" s="311"/>
      <c r="C455" s="944"/>
      <c r="D455" s="305"/>
      <c r="E455" s="305"/>
      <c r="F455" s="305"/>
      <c r="G455" s="355"/>
      <c r="H455" s="305"/>
      <c r="I455" s="305"/>
      <c r="J455" s="355"/>
      <c r="K455" s="305"/>
      <c r="L455" s="305"/>
      <c r="M455" s="358"/>
      <c r="N455" s="305"/>
      <c r="O455" s="311"/>
      <c r="P455" s="355"/>
      <c r="Q455" s="305"/>
      <c r="R455" s="305"/>
      <c r="S455" s="311"/>
      <c r="T455" s="316"/>
      <c r="U455" s="39"/>
      <c r="V455" s="39"/>
      <c r="W455" s="39"/>
      <c r="X455" s="578"/>
      <c r="Y455" s="39">
        <f t="shared" si="101"/>
        <v>0</v>
      </c>
      <c r="Z455" s="979"/>
      <c r="AA455" s="39"/>
      <c r="AB455" s="32"/>
      <c r="AC455" s="809"/>
      <c r="AD455" s="809"/>
      <c r="AE455" s="809">
        <v>0</v>
      </c>
      <c r="AF455" s="955">
        <v>0</v>
      </c>
      <c r="AG455" s="809">
        <f t="shared" si="75"/>
        <v>0</v>
      </c>
      <c r="AH455" s="809">
        <f t="shared" si="76"/>
        <v>0</v>
      </c>
    </row>
    <row r="456" spans="1:34" s="621" customFormat="1" ht="15.75" customHeight="1" hidden="1">
      <c r="A456" s="944"/>
      <c r="B456" s="311"/>
      <c r="C456" s="944"/>
      <c r="D456" s="305"/>
      <c r="E456" s="305"/>
      <c r="F456" s="305"/>
      <c r="G456" s="355"/>
      <c r="H456" s="305"/>
      <c r="I456" s="305"/>
      <c r="J456" s="355"/>
      <c r="K456" s="305"/>
      <c r="L456" s="305"/>
      <c r="M456" s="358"/>
      <c r="N456" s="305"/>
      <c r="O456" s="311"/>
      <c r="P456" s="355"/>
      <c r="Q456" s="305"/>
      <c r="R456" s="305"/>
      <c r="S456" s="311"/>
      <c r="T456" s="316"/>
      <c r="U456" s="39"/>
      <c r="V456" s="39"/>
      <c r="W456" s="39"/>
      <c r="X456" s="578"/>
      <c r="Y456" s="39">
        <f t="shared" si="101"/>
        <v>0</v>
      </c>
      <c r="Z456" s="979"/>
      <c r="AA456" s="39"/>
      <c r="AB456" s="32"/>
      <c r="AC456" s="809"/>
      <c r="AD456" s="809"/>
      <c r="AE456" s="809">
        <v>0</v>
      </c>
      <c r="AF456" s="955">
        <v>0</v>
      </c>
      <c r="AG456" s="809">
        <f t="shared" si="75"/>
        <v>0</v>
      </c>
      <c r="AH456" s="809">
        <f t="shared" si="76"/>
        <v>0</v>
      </c>
    </row>
    <row r="457" spans="1:34" s="621" customFormat="1" ht="15.75" customHeight="1" hidden="1">
      <c r="A457" s="944"/>
      <c r="B457" s="311"/>
      <c r="C457" s="944"/>
      <c r="D457" s="305"/>
      <c r="E457" s="305"/>
      <c r="F457" s="305"/>
      <c r="G457" s="355"/>
      <c r="H457" s="305"/>
      <c r="I457" s="305"/>
      <c r="J457" s="355"/>
      <c r="K457" s="305"/>
      <c r="L457" s="305"/>
      <c r="M457" s="358"/>
      <c r="N457" s="305"/>
      <c r="O457" s="311"/>
      <c r="P457" s="355"/>
      <c r="Q457" s="305"/>
      <c r="R457" s="305"/>
      <c r="S457" s="311"/>
      <c r="T457" s="316"/>
      <c r="U457" s="39"/>
      <c r="V457" s="39"/>
      <c r="W457" s="39"/>
      <c r="X457" s="578"/>
      <c r="Y457" s="39">
        <f t="shared" si="101"/>
        <v>0</v>
      </c>
      <c r="Z457" s="979"/>
      <c r="AA457" s="39"/>
      <c r="AB457" s="32"/>
      <c r="AC457" s="809"/>
      <c r="AD457" s="809"/>
      <c r="AE457" s="809">
        <v>0</v>
      </c>
      <c r="AF457" s="955">
        <v>0</v>
      </c>
      <c r="AG457" s="809">
        <f aca="true" t="shared" si="102" ref="AG457:AG520">AE457+N457+O457+P457</f>
        <v>0</v>
      </c>
      <c r="AH457" s="809">
        <f aca="true" t="shared" si="103" ref="AH457:AH520">AF457+Q457</f>
        <v>0</v>
      </c>
    </row>
    <row r="458" spans="1:34" s="621" customFormat="1" ht="15.75" customHeight="1" hidden="1">
      <c r="A458" s="944"/>
      <c r="B458" s="311"/>
      <c r="C458" s="944"/>
      <c r="D458" s="305"/>
      <c r="E458" s="305"/>
      <c r="F458" s="305"/>
      <c r="G458" s="355"/>
      <c r="H458" s="305"/>
      <c r="I458" s="305"/>
      <c r="J458" s="355"/>
      <c r="K458" s="305"/>
      <c r="L458" s="305"/>
      <c r="M458" s="358"/>
      <c r="N458" s="305"/>
      <c r="O458" s="311"/>
      <c r="P458" s="355"/>
      <c r="Q458" s="305"/>
      <c r="R458" s="305"/>
      <c r="S458" s="311"/>
      <c r="T458" s="316"/>
      <c r="U458" s="39"/>
      <c r="V458" s="39"/>
      <c r="W458" s="39"/>
      <c r="X458" s="578"/>
      <c r="Y458" s="39">
        <f t="shared" si="101"/>
        <v>0</v>
      </c>
      <c r="Z458" s="979"/>
      <c r="AA458" s="39"/>
      <c r="AB458" s="32"/>
      <c r="AC458" s="809"/>
      <c r="AD458" s="809"/>
      <c r="AE458" s="809">
        <v>0</v>
      </c>
      <c r="AF458" s="955">
        <v>0</v>
      </c>
      <c r="AG458" s="809">
        <f t="shared" si="102"/>
        <v>0</v>
      </c>
      <c r="AH458" s="809">
        <f t="shared" si="103"/>
        <v>0</v>
      </c>
    </row>
    <row r="459" spans="1:34" s="621" customFormat="1" ht="15.75" customHeight="1" hidden="1">
      <c r="A459" s="944"/>
      <c r="B459" s="311"/>
      <c r="C459" s="944"/>
      <c r="D459" s="305"/>
      <c r="E459" s="305"/>
      <c r="F459" s="305"/>
      <c r="G459" s="355"/>
      <c r="H459" s="305"/>
      <c r="I459" s="305"/>
      <c r="J459" s="355"/>
      <c r="K459" s="305"/>
      <c r="L459" s="305"/>
      <c r="M459" s="358"/>
      <c r="N459" s="305"/>
      <c r="O459" s="311"/>
      <c r="P459" s="355"/>
      <c r="Q459" s="305"/>
      <c r="R459" s="305"/>
      <c r="S459" s="311"/>
      <c r="T459" s="316"/>
      <c r="U459" s="39"/>
      <c r="V459" s="39"/>
      <c r="W459" s="39"/>
      <c r="X459" s="578"/>
      <c r="Y459" s="39">
        <f t="shared" si="101"/>
        <v>0</v>
      </c>
      <c r="Z459" s="979"/>
      <c r="AA459" s="39"/>
      <c r="AB459" s="32"/>
      <c r="AC459" s="809"/>
      <c r="AD459" s="809"/>
      <c r="AE459" s="809">
        <v>0</v>
      </c>
      <c r="AF459" s="955">
        <v>0</v>
      </c>
      <c r="AG459" s="809">
        <f t="shared" si="102"/>
        <v>0</v>
      </c>
      <c r="AH459" s="809">
        <f t="shared" si="103"/>
        <v>0</v>
      </c>
    </row>
    <row r="460" spans="1:34" s="621" customFormat="1" ht="15.75" customHeight="1" hidden="1">
      <c r="A460" s="944"/>
      <c r="B460" s="311"/>
      <c r="C460" s="944"/>
      <c r="D460" s="305"/>
      <c r="E460" s="305"/>
      <c r="F460" s="305"/>
      <c r="G460" s="355"/>
      <c r="H460" s="305"/>
      <c r="I460" s="305"/>
      <c r="J460" s="355"/>
      <c r="K460" s="305"/>
      <c r="L460" s="305"/>
      <c r="M460" s="358"/>
      <c r="N460" s="305"/>
      <c r="O460" s="311"/>
      <c r="P460" s="355"/>
      <c r="Q460" s="305"/>
      <c r="R460" s="305"/>
      <c r="S460" s="311"/>
      <c r="T460" s="316"/>
      <c r="U460" s="39"/>
      <c r="V460" s="39"/>
      <c r="W460" s="39"/>
      <c r="X460" s="578"/>
      <c r="Y460" s="39">
        <f t="shared" si="101"/>
        <v>0</v>
      </c>
      <c r="Z460" s="979"/>
      <c r="AA460" s="39"/>
      <c r="AB460" s="32"/>
      <c r="AC460" s="809"/>
      <c r="AD460" s="809"/>
      <c r="AE460" s="809">
        <v>0</v>
      </c>
      <c r="AF460" s="955">
        <v>0</v>
      </c>
      <c r="AG460" s="809">
        <f t="shared" si="102"/>
        <v>0</v>
      </c>
      <c r="AH460" s="809">
        <f t="shared" si="103"/>
        <v>0</v>
      </c>
    </row>
    <row r="461" spans="1:34" s="621" customFormat="1" ht="15.75" customHeight="1" hidden="1">
      <c r="A461" s="944"/>
      <c r="B461" s="311"/>
      <c r="C461" s="944"/>
      <c r="D461" s="305"/>
      <c r="E461" s="305"/>
      <c r="F461" s="305"/>
      <c r="G461" s="355"/>
      <c r="H461" s="305"/>
      <c r="I461" s="305"/>
      <c r="J461" s="355"/>
      <c r="K461" s="305"/>
      <c r="L461" s="305"/>
      <c r="M461" s="358"/>
      <c r="N461" s="305"/>
      <c r="O461" s="311"/>
      <c r="P461" s="355"/>
      <c r="Q461" s="305"/>
      <c r="R461" s="305"/>
      <c r="S461" s="311"/>
      <c r="T461" s="316"/>
      <c r="U461" s="39"/>
      <c r="V461" s="39"/>
      <c r="W461" s="39"/>
      <c r="X461" s="578"/>
      <c r="Y461" s="39">
        <f t="shared" si="101"/>
        <v>0</v>
      </c>
      <c r="Z461" s="979"/>
      <c r="AA461" s="39"/>
      <c r="AB461" s="32"/>
      <c r="AC461" s="809"/>
      <c r="AD461" s="809"/>
      <c r="AE461" s="809">
        <v>0</v>
      </c>
      <c r="AF461" s="955">
        <v>0</v>
      </c>
      <c r="AG461" s="809">
        <f t="shared" si="102"/>
        <v>0</v>
      </c>
      <c r="AH461" s="809">
        <f t="shared" si="103"/>
        <v>0</v>
      </c>
    </row>
    <row r="462" spans="1:34" s="621" customFormat="1" ht="15.75" customHeight="1" hidden="1">
      <c r="A462" s="944"/>
      <c r="B462" s="311"/>
      <c r="C462" s="944"/>
      <c r="D462" s="305"/>
      <c r="E462" s="305"/>
      <c r="F462" s="305"/>
      <c r="G462" s="355"/>
      <c r="H462" s="305"/>
      <c r="I462" s="305"/>
      <c r="J462" s="355"/>
      <c r="K462" s="305"/>
      <c r="L462" s="305"/>
      <c r="M462" s="358"/>
      <c r="N462" s="305"/>
      <c r="O462" s="311"/>
      <c r="P462" s="355"/>
      <c r="Q462" s="305"/>
      <c r="R462" s="305"/>
      <c r="S462" s="311"/>
      <c r="T462" s="316"/>
      <c r="U462" s="39"/>
      <c r="V462" s="39"/>
      <c r="W462" s="39"/>
      <c r="X462" s="578"/>
      <c r="Y462" s="39">
        <f t="shared" si="101"/>
        <v>0</v>
      </c>
      <c r="Z462" s="979"/>
      <c r="AA462" s="39"/>
      <c r="AB462" s="32"/>
      <c r="AC462" s="809"/>
      <c r="AD462" s="809"/>
      <c r="AE462" s="809">
        <v>0</v>
      </c>
      <c r="AF462" s="955">
        <v>0</v>
      </c>
      <c r="AG462" s="809">
        <f t="shared" si="102"/>
        <v>0</v>
      </c>
      <c r="AH462" s="809">
        <f t="shared" si="103"/>
        <v>0</v>
      </c>
    </row>
    <row r="463" spans="1:34" s="621" customFormat="1" ht="15.75" customHeight="1" hidden="1">
      <c r="A463" s="944"/>
      <c r="B463" s="311"/>
      <c r="C463" s="944"/>
      <c r="D463" s="305"/>
      <c r="E463" s="305"/>
      <c r="F463" s="305"/>
      <c r="G463" s="355"/>
      <c r="H463" s="305"/>
      <c r="I463" s="305"/>
      <c r="J463" s="355"/>
      <c r="K463" s="305"/>
      <c r="L463" s="305"/>
      <c r="M463" s="358"/>
      <c r="N463" s="305"/>
      <c r="O463" s="311"/>
      <c r="P463" s="355"/>
      <c r="Q463" s="305"/>
      <c r="R463" s="305"/>
      <c r="S463" s="311"/>
      <c r="T463" s="316"/>
      <c r="U463" s="39"/>
      <c r="V463" s="39"/>
      <c r="W463" s="39"/>
      <c r="X463" s="578"/>
      <c r="Y463" s="39">
        <f t="shared" si="101"/>
        <v>0</v>
      </c>
      <c r="Z463" s="979"/>
      <c r="AA463" s="39"/>
      <c r="AB463" s="32"/>
      <c r="AC463" s="809"/>
      <c r="AD463" s="809"/>
      <c r="AE463" s="809">
        <v>0</v>
      </c>
      <c r="AF463" s="955">
        <v>0</v>
      </c>
      <c r="AG463" s="809">
        <f t="shared" si="102"/>
        <v>0</v>
      </c>
      <c r="AH463" s="809">
        <f t="shared" si="103"/>
        <v>0</v>
      </c>
    </row>
    <row r="464" spans="1:34" s="621" customFormat="1" ht="15.75" customHeight="1" hidden="1">
      <c r="A464" s="944"/>
      <c r="B464" s="311"/>
      <c r="C464" s="944"/>
      <c r="D464" s="305"/>
      <c r="E464" s="305"/>
      <c r="F464" s="305"/>
      <c r="G464" s="355"/>
      <c r="H464" s="305"/>
      <c r="I464" s="305"/>
      <c r="J464" s="355"/>
      <c r="K464" s="305"/>
      <c r="L464" s="305"/>
      <c r="M464" s="358"/>
      <c r="N464" s="305"/>
      <c r="O464" s="311"/>
      <c r="P464" s="355"/>
      <c r="Q464" s="305"/>
      <c r="R464" s="305"/>
      <c r="S464" s="311"/>
      <c r="T464" s="316"/>
      <c r="U464" s="39"/>
      <c r="V464" s="39"/>
      <c r="W464" s="39"/>
      <c r="X464" s="578"/>
      <c r="Y464" s="39">
        <f t="shared" si="101"/>
        <v>0</v>
      </c>
      <c r="Z464" s="979"/>
      <c r="AA464" s="39"/>
      <c r="AB464" s="32"/>
      <c r="AC464" s="809"/>
      <c r="AD464" s="809"/>
      <c r="AE464" s="809">
        <v>0</v>
      </c>
      <c r="AF464" s="955">
        <v>0</v>
      </c>
      <c r="AG464" s="809">
        <f t="shared" si="102"/>
        <v>0</v>
      </c>
      <c r="AH464" s="809">
        <f t="shared" si="103"/>
        <v>0</v>
      </c>
    </row>
    <row r="465" spans="1:34" s="621" customFormat="1" ht="15.75" customHeight="1" hidden="1">
      <c r="A465" s="944"/>
      <c r="B465" s="311"/>
      <c r="C465" s="944"/>
      <c r="D465" s="305"/>
      <c r="E465" s="305"/>
      <c r="F465" s="305"/>
      <c r="G465" s="355"/>
      <c r="H465" s="305"/>
      <c r="I465" s="305"/>
      <c r="J465" s="355"/>
      <c r="K465" s="305"/>
      <c r="L465" s="305"/>
      <c r="M465" s="358"/>
      <c r="N465" s="305"/>
      <c r="O465" s="311"/>
      <c r="P465" s="355"/>
      <c r="Q465" s="305"/>
      <c r="R465" s="305"/>
      <c r="S465" s="311"/>
      <c r="T465" s="316"/>
      <c r="U465" s="39"/>
      <c r="V465" s="39"/>
      <c r="W465" s="39"/>
      <c r="X465" s="578"/>
      <c r="Y465" s="39">
        <f t="shared" si="101"/>
        <v>0</v>
      </c>
      <c r="Z465" s="979"/>
      <c r="AA465" s="39"/>
      <c r="AB465" s="32"/>
      <c r="AC465" s="809"/>
      <c r="AD465" s="809"/>
      <c r="AE465" s="809">
        <v>0</v>
      </c>
      <c r="AF465" s="955">
        <v>0</v>
      </c>
      <c r="AG465" s="809">
        <f t="shared" si="102"/>
        <v>0</v>
      </c>
      <c r="AH465" s="809">
        <f t="shared" si="103"/>
        <v>0</v>
      </c>
    </row>
    <row r="466" spans="1:34" s="621" customFormat="1" ht="15.75" customHeight="1" hidden="1">
      <c r="A466" s="944"/>
      <c r="B466" s="311"/>
      <c r="C466" s="944"/>
      <c r="D466" s="305"/>
      <c r="E466" s="305"/>
      <c r="F466" s="305"/>
      <c r="G466" s="355"/>
      <c r="H466" s="305"/>
      <c r="I466" s="305"/>
      <c r="J466" s="355"/>
      <c r="K466" s="305"/>
      <c r="L466" s="305"/>
      <c r="M466" s="358"/>
      <c r="N466" s="305"/>
      <c r="O466" s="311"/>
      <c r="P466" s="355"/>
      <c r="Q466" s="305"/>
      <c r="R466" s="305"/>
      <c r="S466" s="311"/>
      <c r="T466" s="316"/>
      <c r="U466" s="39"/>
      <c r="V466" s="39"/>
      <c r="W466" s="39"/>
      <c r="X466" s="578"/>
      <c r="Y466" s="39">
        <f t="shared" si="101"/>
        <v>0</v>
      </c>
      <c r="Z466" s="979"/>
      <c r="AA466" s="39"/>
      <c r="AB466" s="32"/>
      <c r="AC466" s="809"/>
      <c r="AD466" s="809"/>
      <c r="AE466" s="809">
        <v>0</v>
      </c>
      <c r="AF466" s="955">
        <v>0</v>
      </c>
      <c r="AG466" s="809">
        <f t="shared" si="102"/>
        <v>0</v>
      </c>
      <c r="AH466" s="809">
        <f t="shared" si="103"/>
        <v>0</v>
      </c>
    </row>
    <row r="467" spans="1:34" s="621" customFormat="1" ht="15.75" customHeight="1" hidden="1">
      <c r="A467" s="944"/>
      <c r="B467" s="311"/>
      <c r="C467" s="944"/>
      <c r="D467" s="305"/>
      <c r="E467" s="305"/>
      <c r="F467" s="305"/>
      <c r="G467" s="355"/>
      <c r="H467" s="305"/>
      <c r="I467" s="305"/>
      <c r="J467" s="355"/>
      <c r="K467" s="305"/>
      <c r="L467" s="305"/>
      <c r="M467" s="358"/>
      <c r="N467" s="305"/>
      <c r="O467" s="311"/>
      <c r="P467" s="355"/>
      <c r="Q467" s="305"/>
      <c r="R467" s="305"/>
      <c r="S467" s="311"/>
      <c r="T467" s="316"/>
      <c r="U467" s="39"/>
      <c r="V467" s="39"/>
      <c r="W467" s="39"/>
      <c r="X467" s="578"/>
      <c r="Y467" s="39">
        <f t="shared" si="101"/>
        <v>0</v>
      </c>
      <c r="Z467" s="979"/>
      <c r="AA467" s="39"/>
      <c r="AB467" s="32"/>
      <c r="AC467" s="809"/>
      <c r="AD467" s="809"/>
      <c r="AE467" s="809">
        <v>0</v>
      </c>
      <c r="AF467" s="955">
        <v>0</v>
      </c>
      <c r="AG467" s="809">
        <f t="shared" si="102"/>
        <v>0</v>
      </c>
      <c r="AH467" s="809">
        <f t="shared" si="103"/>
        <v>0</v>
      </c>
    </row>
    <row r="468" spans="1:34" s="621" customFormat="1" ht="15.75" customHeight="1" hidden="1">
      <c r="A468" s="944"/>
      <c r="B468" s="311"/>
      <c r="C468" s="944"/>
      <c r="D468" s="305"/>
      <c r="E468" s="305"/>
      <c r="F468" s="305"/>
      <c r="G468" s="355"/>
      <c r="H468" s="305"/>
      <c r="I468" s="305"/>
      <c r="J468" s="355"/>
      <c r="K468" s="305"/>
      <c r="L468" s="305"/>
      <c r="M468" s="358"/>
      <c r="N468" s="305"/>
      <c r="O468" s="311"/>
      <c r="P468" s="355"/>
      <c r="Q468" s="305"/>
      <c r="R468" s="305"/>
      <c r="S468" s="311"/>
      <c r="T468" s="316"/>
      <c r="U468" s="39"/>
      <c r="V468" s="39"/>
      <c r="W468" s="39"/>
      <c r="X468" s="578"/>
      <c r="Y468" s="39">
        <f t="shared" si="101"/>
        <v>0</v>
      </c>
      <c r="Z468" s="979"/>
      <c r="AA468" s="39"/>
      <c r="AB468" s="32"/>
      <c r="AC468" s="809"/>
      <c r="AD468" s="809"/>
      <c r="AE468" s="809">
        <v>0</v>
      </c>
      <c r="AF468" s="955">
        <v>0</v>
      </c>
      <c r="AG468" s="809">
        <f t="shared" si="102"/>
        <v>0</v>
      </c>
      <c r="AH468" s="809">
        <f t="shared" si="103"/>
        <v>0</v>
      </c>
    </row>
    <row r="469" spans="1:34" s="621" customFormat="1" ht="15.75" customHeight="1" hidden="1">
      <c r="A469" s="944"/>
      <c r="B469" s="311"/>
      <c r="C469" s="944"/>
      <c r="D469" s="305"/>
      <c r="E469" s="305"/>
      <c r="F469" s="305"/>
      <c r="G469" s="355"/>
      <c r="H469" s="305"/>
      <c r="I469" s="305"/>
      <c r="J469" s="355"/>
      <c r="K469" s="305"/>
      <c r="L469" s="305"/>
      <c r="M469" s="357"/>
      <c r="N469" s="305"/>
      <c r="O469" s="311"/>
      <c r="P469" s="355"/>
      <c r="Q469" s="305"/>
      <c r="R469" s="305"/>
      <c r="S469" s="311"/>
      <c r="T469" s="316"/>
      <c r="U469" s="39"/>
      <c r="V469" s="39"/>
      <c r="W469" s="39"/>
      <c r="X469" s="578"/>
      <c r="Y469" s="39">
        <f t="shared" si="101"/>
        <v>0</v>
      </c>
      <c r="Z469" s="979"/>
      <c r="AA469" s="39"/>
      <c r="AB469" s="32"/>
      <c r="AC469" s="809"/>
      <c r="AD469" s="809"/>
      <c r="AE469" s="809">
        <v>0</v>
      </c>
      <c r="AF469" s="955">
        <v>0</v>
      </c>
      <c r="AG469" s="809">
        <f t="shared" si="102"/>
        <v>0</v>
      </c>
      <c r="AH469" s="809">
        <f t="shared" si="103"/>
        <v>0</v>
      </c>
    </row>
    <row r="470" spans="1:34" s="621" customFormat="1" ht="15.75">
      <c r="A470" s="944"/>
      <c r="B470" s="1898" t="s">
        <v>616</v>
      </c>
      <c r="C470" s="1338"/>
      <c r="D470" s="1338"/>
      <c r="E470" s="1338"/>
      <c r="F470" s="305"/>
      <c r="G470" s="355">
        <f aca="true" t="shared" si="104" ref="G470:W470">SUM(G447:G469)</f>
        <v>68559</v>
      </c>
      <c r="H470" s="962">
        <f t="shared" si="104"/>
        <v>571</v>
      </c>
      <c r="I470" s="305">
        <f t="shared" si="104"/>
        <v>47338</v>
      </c>
      <c r="J470" s="355">
        <f t="shared" si="104"/>
        <v>47909</v>
      </c>
      <c r="K470" s="305">
        <f t="shared" si="104"/>
        <v>0</v>
      </c>
      <c r="L470" s="305">
        <f t="shared" si="104"/>
        <v>0</v>
      </c>
      <c r="M470" s="355">
        <f t="shared" si="104"/>
        <v>250</v>
      </c>
      <c r="N470" s="305">
        <f t="shared" si="104"/>
        <v>0</v>
      </c>
      <c r="O470" s="305">
        <f t="shared" si="104"/>
        <v>0</v>
      </c>
      <c r="P470" s="355">
        <f t="shared" si="104"/>
        <v>250</v>
      </c>
      <c r="Q470" s="305">
        <f t="shared" si="104"/>
        <v>0</v>
      </c>
      <c r="R470" s="305"/>
      <c r="S470" s="305">
        <f t="shared" si="104"/>
        <v>68309</v>
      </c>
      <c r="T470" s="305">
        <f t="shared" si="104"/>
        <v>47659</v>
      </c>
      <c r="U470" s="305">
        <f t="shared" si="104"/>
        <v>160000</v>
      </c>
      <c r="V470" s="305">
        <f t="shared" si="104"/>
        <v>91441</v>
      </c>
      <c r="W470" s="305">
        <f t="shared" si="104"/>
        <v>68559</v>
      </c>
      <c r="X470" s="578"/>
      <c r="Y470" s="39"/>
      <c r="Z470" s="979"/>
      <c r="AA470" s="39"/>
      <c r="AB470" s="32"/>
      <c r="AC470" s="809"/>
      <c r="AD470" s="809"/>
      <c r="AE470" s="809">
        <v>100</v>
      </c>
      <c r="AF470" s="955">
        <v>0</v>
      </c>
      <c r="AG470" s="809">
        <f t="shared" si="102"/>
        <v>350</v>
      </c>
      <c r="AH470" s="809">
        <f t="shared" si="103"/>
        <v>0</v>
      </c>
    </row>
    <row r="471" spans="1:34" s="621" customFormat="1" ht="15.75">
      <c r="A471" s="944"/>
      <c r="B471" s="927"/>
      <c r="C471" s="944"/>
      <c r="D471" s="944"/>
      <c r="E471" s="944"/>
      <c r="F471" s="305"/>
      <c r="G471" s="305"/>
      <c r="H471" s="305"/>
      <c r="I471" s="305"/>
      <c r="J471" s="305"/>
      <c r="K471" s="305"/>
      <c r="L471" s="305"/>
      <c r="M471" s="305"/>
      <c r="N471" s="305"/>
      <c r="O471" s="305"/>
      <c r="P471" s="305"/>
      <c r="Q471" s="305"/>
      <c r="R471" s="305"/>
      <c r="S471" s="305"/>
      <c r="T471" s="305"/>
      <c r="U471" s="39"/>
      <c r="V471" s="39"/>
      <c r="W471" s="39"/>
      <c r="X471" s="578"/>
      <c r="Y471" s="39"/>
      <c r="Z471" s="979"/>
      <c r="AA471" s="39"/>
      <c r="AB471" s="32"/>
      <c r="AC471" s="809"/>
      <c r="AD471" s="809"/>
      <c r="AE471" s="809"/>
      <c r="AF471" s="955"/>
      <c r="AG471" s="809">
        <f t="shared" si="102"/>
        <v>0</v>
      </c>
      <c r="AH471" s="809">
        <f t="shared" si="103"/>
        <v>0</v>
      </c>
    </row>
    <row r="472" spans="1:34" s="621" customFormat="1" ht="20.25" customHeight="1">
      <c r="A472" s="944"/>
      <c r="B472" s="927"/>
      <c r="C472" s="944"/>
      <c r="D472" s="944"/>
      <c r="E472" s="944"/>
      <c r="F472" s="305"/>
      <c r="G472" s="305"/>
      <c r="H472" s="305"/>
      <c r="I472" s="305"/>
      <c r="J472" s="305"/>
      <c r="K472" s="305"/>
      <c r="L472" s="305"/>
      <c r="M472" s="305"/>
      <c r="N472" s="305"/>
      <c r="O472" s="305"/>
      <c r="P472" s="305"/>
      <c r="Q472" s="305"/>
      <c r="R472" s="305"/>
      <c r="S472" s="305"/>
      <c r="T472" s="305"/>
      <c r="U472" s="39"/>
      <c r="V472" s="39"/>
      <c r="W472" s="39"/>
      <c r="X472" s="578"/>
      <c r="Y472" s="39"/>
      <c r="Z472" s="979"/>
      <c r="AA472" s="39"/>
      <c r="AB472" s="32"/>
      <c r="AC472" s="809"/>
      <c r="AD472" s="809"/>
      <c r="AE472" s="809"/>
      <c r="AF472" s="955"/>
      <c r="AG472" s="809"/>
      <c r="AH472" s="809"/>
    </row>
    <row r="473" spans="1:34" s="621" customFormat="1" ht="21.75" customHeight="1" hidden="1">
      <c r="A473" s="944"/>
      <c r="B473" s="927"/>
      <c r="C473" s="944"/>
      <c r="D473" s="944"/>
      <c r="E473" s="944"/>
      <c r="F473" s="305"/>
      <c r="G473" s="305"/>
      <c r="H473" s="305"/>
      <c r="I473" s="305"/>
      <c r="J473" s="305"/>
      <c r="K473" s="305"/>
      <c r="L473" s="305"/>
      <c r="M473" s="305"/>
      <c r="N473" s="305"/>
      <c r="O473" s="305"/>
      <c r="P473" s="305"/>
      <c r="Q473" s="305"/>
      <c r="R473" s="305"/>
      <c r="S473" s="305"/>
      <c r="T473" s="305"/>
      <c r="U473" s="39"/>
      <c r="V473" s="39"/>
      <c r="W473" s="39"/>
      <c r="X473" s="578"/>
      <c r="Y473" s="39"/>
      <c r="Z473" s="979"/>
      <c r="AA473" s="39"/>
      <c r="AB473" s="32"/>
      <c r="AC473" s="809"/>
      <c r="AD473" s="809"/>
      <c r="AE473" s="809"/>
      <c r="AF473" s="955"/>
      <c r="AG473" s="809"/>
      <c r="AH473" s="809"/>
    </row>
    <row r="474" spans="1:34" s="621" customFormat="1" ht="15.75">
      <c r="A474" s="944"/>
      <c r="B474" s="927"/>
      <c r="C474" s="944"/>
      <c r="D474" s="944"/>
      <c r="E474" s="944"/>
      <c r="F474" s="305"/>
      <c r="G474" s="305"/>
      <c r="H474" s="305"/>
      <c r="I474" s="305"/>
      <c r="J474" s="305"/>
      <c r="K474" s="305"/>
      <c r="L474" s="305"/>
      <c r="M474" s="305"/>
      <c r="N474" s="305"/>
      <c r="O474" s="305"/>
      <c r="P474" s="305"/>
      <c r="Q474" s="305"/>
      <c r="R474" s="305"/>
      <c r="S474" s="305"/>
      <c r="T474" s="305"/>
      <c r="U474" s="39"/>
      <c r="V474" s="39"/>
      <c r="W474" s="39"/>
      <c r="X474" s="578"/>
      <c r="Y474" s="39"/>
      <c r="Z474" s="979"/>
      <c r="AA474" s="39"/>
      <c r="AB474" s="32"/>
      <c r="AC474" s="809"/>
      <c r="AD474" s="809"/>
      <c r="AE474" s="809"/>
      <c r="AF474" s="955"/>
      <c r="AG474" s="809"/>
      <c r="AH474" s="809"/>
    </row>
    <row r="475" spans="1:34" s="621" customFormat="1" ht="21">
      <c r="A475" s="944"/>
      <c r="B475" s="311"/>
      <c r="C475" s="944"/>
      <c r="D475" s="305"/>
      <c r="E475" s="305"/>
      <c r="F475" s="305"/>
      <c r="G475" s="305"/>
      <c r="H475" s="305"/>
      <c r="I475" s="305" t="s">
        <v>586</v>
      </c>
      <c r="J475" s="305" t="s">
        <v>587</v>
      </c>
      <c r="K475" s="305" t="s">
        <v>588</v>
      </c>
      <c r="L475" s="305"/>
      <c r="M475" s="320"/>
      <c r="N475" s="305"/>
      <c r="O475" s="311"/>
      <c r="P475" s="305"/>
      <c r="Q475" s="305"/>
      <c r="R475" s="305"/>
      <c r="S475" s="311"/>
      <c r="T475" s="316"/>
      <c r="U475" s="39"/>
      <c r="V475" s="39"/>
      <c r="W475" s="39"/>
      <c r="X475" s="578"/>
      <c r="Y475" s="1869" t="s">
        <v>924</v>
      </c>
      <c r="Z475" s="1870"/>
      <c r="AA475" s="1870"/>
      <c r="AB475" s="1871"/>
      <c r="AC475" s="953"/>
      <c r="AD475" s="953"/>
      <c r="AE475" s="809"/>
      <c r="AF475" s="952"/>
      <c r="AG475" s="809"/>
      <c r="AH475" s="809"/>
    </row>
    <row r="476" spans="1:34" s="621" customFormat="1" ht="15.75" customHeight="1">
      <c r="A476" s="1893" t="s">
        <v>451</v>
      </c>
      <c r="B476" s="1896" t="s">
        <v>760</v>
      </c>
      <c r="C476" s="1893" t="s">
        <v>759</v>
      </c>
      <c r="D476" s="1893" t="s">
        <v>761</v>
      </c>
      <c r="E476" s="1890" t="s">
        <v>461</v>
      </c>
      <c r="F476" s="1890"/>
      <c r="G476" s="1890"/>
      <c r="H476" s="1890"/>
      <c r="I476" s="1890"/>
      <c r="J476" s="1890"/>
      <c r="K476" s="1901" t="s">
        <v>8</v>
      </c>
      <c r="L476" s="1901"/>
      <c r="M476" s="1901"/>
      <c r="N476" s="1901"/>
      <c r="O476" s="1901"/>
      <c r="P476" s="1901"/>
      <c r="Q476" s="1901"/>
      <c r="R476" s="947"/>
      <c r="S476" s="305"/>
      <c r="T476" s="313"/>
      <c r="U476" s="39"/>
      <c r="V476" s="1878" t="s">
        <v>896</v>
      </c>
      <c r="W476" s="1356" t="s">
        <v>698</v>
      </c>
      <c r="X476" s="1875" t="s">
        <v>918</v>
      </c>
      <c r="Y476" s="1876" t="s">
        <v>919</v>
      </c>
      <c r="Z476" s="1877" t="s">
        <v>631</v>
      </c>
      <c r="AA476" s="1873" t="s">
        <v>920</v>
      </c>
      <c r="AB476" s="1868" t="s">
        <v>760</v>
      </c>
      <c r="AC476" s="1865" t="s">
        <v>913</v>
      </c>
      <c r="AD476" s="1865" t="s">
        <v>915</v>
      </c>
      <c r="AE476" s="1875" t="s">
        <v>914</v>
      </c>
      <c r="AF476" s="1924" t="s">
        <v>916</v>
      </c>
      <c r="AG476" s="1876" t="s">
        <v>927</v>
      </c>
      <c r="AH476" s="1876" t="s">
        <v>928</v>
      </c>
    </row>
    <row r="477" spans="1:34" s="621" customFormat="1" ht="18" customHeight="1">
      <c r="A477" s="1893"/>
      <c r="B477" s="1896"/>
      <c r="C477" s="1893"/>
      <c r="D477" s="1894"/>
      <c r="E477" s="948"/>
      <c r="F477" s="650" t="s">
        <v>1</v>
      </c>
      <c r="G477" s="650"/>
      <c r="H477" s="1881" t="s">
        <v>462</v>
      </c>
      <c r="I477" s="1881"/>
      <c r="J477" s="1881"/>
      <c r="K477" s="1887" t="s">
        <v>1</v>
      </c>
      <c r="L477" s="1887"/>
      <c r="M477" s="1887"/>
      <c r="N477" s="652" t="s">
        <v>463</v>
      </c>
      <c r="O477" s="652"/>
      <c r="P477" s="652"/>
      <c r="Q477" s="1879" t="s">
        <v>762</v>
      </c>
      <c r="R477" s="1879" t="s">
        <v>409</v>
      </c>
      <c r="S477" s="1356" t="s">
        <v>464</v>
      </c>
      <c r="T477" s="1880" t="s">
        <v>465</v>
      </c>
      <c r="U477" s="1356" t="s">
        <v>697</v>
      </c>
      <c r="V477" s="1878"/>
      <c r="W477" s="1356"/>
      <c r="X477" s="1875"/>
      <c r="Y477" s="1876"/>
      <c r="Z477" s="1877"/>
      <c r="AA477" s="1874"/>
      <c r="AB477" s="1868"/>
      <c r="AC477" s="1866"/>
      <c r="AD477" s="1866"/>
      <c r="AE477" s="1875"/>
      <c r="AF477" s="1924"/>
      <c r="AG477" s="1876"/>
      <c r="AH477" s="1876"/>
    </row>
    <row r="478" spans="1:34" s="621" customFormat="1" ht="44.25" customHeight="1">
      <c r="A478" s="1893"/>
      <c r="B478" s="1896"/>
      <c r="C478" s="1893"/>
      <c r="D478" s="1894"/>
      <c r="E478" s="631" t="s">
        <v>694</v>
      </c>
      <c r="F478" s="631" t="s">
        <v>440</v>
      </c>
      <c r="G478" s="631" t="s">
        <v>695</v>
      </c>
      <c r="H478" s="631" t="s">
        <v>763</v>
      </c>
      <c r="I478" s="631" t="s">
        <v>764</v>
      </c>
      <c r="J478" s="631" t="s">
        <v>765</v>
      </c>
      <c r="K478" s="632" t="s">
        <v>694</v>
      </c>
      <c r="L478" s="632" t="s">
        <v>440</v>
      </c>
      <c r="M478" s="632" t="s">
        <v>695</v>
      </c>
      <c r="N478" s="632" t="s">
        <v>694</v>
      </c>
      <c r="O478" s="632" t="s">
        <v>440</v>
      </c>
      <c r="P478" s="632" t="s">
        <v>718</v>
      </c>
      <c r="Q478" s="1879"/>
      <c r="R478" s="1879"/>
      <c r="S478" s="1356"/>
      <c r="T478" s="1880"/>
      <c r="U478" s="1356"/>
      <c r="V478" s="1878"/>
      <c r="W478" s="1356"/>
      <c r="X478" s="1875"/>
      <c r="Y478" s="1876"/>
      <c r="Z478" s="1877"/>
      <c r="AA478" s="1874"/>
      <c r="AB478" s="1868"/>
      <c r="AC478" s="1866"/>
      <c r="AD478" s="1866"/>
      <c r="AE478" s="1875"/>
      <c r="AF478" s="1924"/>
      <c r="AG478" s="1876"/>
      <c r="AH478" s="1876"/>
    </row>
    <row r="479" spans="1:34" s="621" customFormat="1" ht="15.75">
      <c r="A479" s="611">
        <v>1</v>
      </c>
      <c r="B479" s="620">
        <v>2</v>
      </c>
      <c r="C479" s="611">
        <v>3</v>
      </c>
      <c r="D479" s="611">
        <v>4</v>
      </c>
      <c r="E479" s="611">
        <v>5</v>
      </c>
      <c r="F479" s="611">
        <v>6</v>
      </c>
      <c r="G479" s="611">
        <v>7</v>
      </c>
      <c r="H479" s="611">
        <v>8</v>
      </c>
      <c r="I479" s="611">
        <v>9</v>
      </c>
      <c r="J479" s="611">
        <v>10</v>
      </c>
      <c r="K479" s="611">
        <v>11</v>
      </c>
      <c r="L479" s="611">
        <v>12</v>
      </c>
      <c r="M479" s="611">
        <v>13</v>
      </c>
      <c r="N479" s="611">
        <v>14</v>
      </c>
      <c r="O479" s="611">
        <v>15</v>
      </c>
      <c r="P479" s="918">
        <v>16</v>
      </c>
      <c r="Q479" s="611">
        <v>17</v>
      </c>
      <c r="R479" s="611"/>
      <c r="S479" s="611">
        <v>18</v>
      </c>
      <c r="T479" s="619">
        <v>19</v>
      </c>
      <c r="U479" s="613">
        <v>20</v>
      </c>
      <c r="V479" s="613">
        <v>21</v>
      </c>
      <c r="W479" s="613">
        <v>22</v>
      </c>
      <c r="X479" s="639">
        <v>23</v>
      </c>
      <c r="Y479" s="640">
        <v>24</v>
      </c>
      <c r="Z479" s="984">
        <v>25</v>
      </c>
      <c r="AA479" s="640">
        <v>26</v>
      </c>
      <c r="AB479" s="618">
        <v>27</v>
      </c>
      <c r="AC479" s="615">
        <v>28</v>
      </c>
      <c r="AD479" s="615">
        <v>29</v>
      </c>
      <c r="AE479" s="615">
        <v>30</v>
      </c>
      <c r="AF479" s="954">
        <v>31</v>
      </c>
      <c r="AG479" s="1004">
        <v>32</v>
      </c>
      <c r="AH479" s="1004">
        <v>33</v>
      </c>
    </row>
    <row r="480" spans="1:34" s="621" customFormat="1" ht="15.75">
      <c r="A480" s="944">
        <v>1</v>
      </c>
      <c r="B480" s="311">
        <v>1072</v>
      </c>
      <c r="C480" s="944"/>
      <c r="D480" s="305" t="s">
        <v>589</v>
      </c>
      <c r="E480" s="305"/>
      <c r="F480" s="305"/>
      <c r="G480" s="305">
        <v>46000</v>
      </c>
      <c r="H480" s="840">
        <v>383</v>
      </c>
      <c r="I480" s="663">
        <v>15830</v>
      </c>
      <c r="J480" s="663">
        <f>I480+H480</f>
        <v>16213</v>
      </c>
      <c r="K480" s="305"/>
      <c r="L480" s="305"/>
      <c r="M480" s="320"/>
      <c r="N480" s="646"/>
      <c r="O480" s="646"/>
      <c r="P480" s="646"/>
      <c r="Q480" s="305"/>
      <c r="R480" s="305">
        <f>SUM(K480:Q480)</f>
        <v>0</v>
      </c>
      <c r="S480" s="308">
        <f>G480-M480</f>
        <v>46000</v>
      </c>
      <c r="T480" s="673">
        <f>J480-P480</f>
        <v>16213</v>
      </c>
      <c r="U480" s="316">
        <v>50000</v>
      </c>
      <c r="V480" s="316">
        <v>4000</v>
      </c>
      <c r="W480" s="316">
        <f>U480-V480</f>
        <v>46000</v>
      </c>
      <c r="X480" s="578">
        <f>V480+M480</f>
        <v>4000</v>
      </c>
      <c r="Y480" s="39"/>
      <c r="Z480" s="979"/>
      <c r="AA480" s="39"/>
      <c r="AB480" s="927">
        <v>1072</v>
      </c>
      <c r="AC480" s="809">
        <v>817</v>
      </c>
      <c r="AD480" s="809">
        <v>10</v>
      </c>
      <c r="AE480" s="809">
        <v>817</v>
      </c>
      <c r="AF480" s="955">
        <v>10</v>
      </c>
      <c r="AG480" s="809">
        <f t="shared" si="102"/>
        <v>817</v>
      </c>
      <c r="AH480" s="809">
        <f t="shared" si="103"/>
        <v>10</v>
      </c>
    </row>
    <row r="481" spans="1:34" s="621" customFormat="1" ht="15.75">
      <c r="A481" s="944">
        <v>2</v>
      </c>
      <c r="B481" s="311">
        <v>1073</v>
      </c>
      <c r="C481" s="944"/>
      <c r="D481" s="305" t="s">
        <v>293</v>
      </c>
      <c r="E481" s="305"/>
      <c r="F481" s="305"/>
      <c r="G481" s="305">
        <v>44883</v>
      </c>
      <c r="H481" s="840">
        <v>374</v>
      </c>
      <c r="I481" s="663">
        <v>15776</v>
      </c>
      <c r="J481" s="663">
        <f>I481+H481</f>
        <v>16150</v>
      </c>
      <c r="K481" s="305"/>
      <c r="L481" s="305"/>
      <c r="M481" s="480"/>
      <c r="N481" s="646"/>
      <c r="O481" s="646"/>
      <c r="P481" s="646"/>
      <c r="Q481" s="305"/>
      <c r="R481" s="305">
        <f>SUM(K481:Q481)</f>
        <v>0</v>
      </c>
      <c r="S481" s="308">
        <f>G481-M481</f>
        <v>44883</v>
      </c>
      <c r="T481" s="673">
        <f>J481-P481</f>
        <v>16150</v>
      </c>
      <c r="U481" s="316">
        <v>50000</v>
      </c>
      <c r="V481" s="316">
        <v>5117</v>
      </c>
      <c r="W481" s="316">
        <f>U481-V481</f>
        <v>44883</v>
      </c>
      <c r="X481" s="578">
        <f aca="true" t="shared" si="105" ref="X481:X499">V481+M481</f>
        <v>5117</v>
      </c>
      <c r="Y481" s="39"/>
      <c r="Z481" s="979"/>
      <c r="AA481" s="39"/>
      <c r="AB481" s="927">
        <v>1073</v>
      </c>
      <c r="AC481" s="809">
        <v>1225</v>
      </c>
      <c r="AD481" s="809">
        <v>10</v>
      </c>
      <c r="AE481" s="809">
        <v>1225</v>
      </c>
      <c r="AF481" s="955">
        <v>10</v>
      </c>
      <c r="AG481" s="809">
        <f t="shared" si="102"/>
        <v>1225</v>
      </c>
      <c r="AH481" s="809">
        <f t="shared" si="103"/>
        <v>10</v>
      </c>
    </row>
    <row r="482" spans="1:34" s="621" customFormat="1" ht="15.75">
      <c r="A482" s="944">
        <v>3</v>
      </c>
      <c r="B482" s="311">
        <v>1074</v>
      </c>
      <c r="C482" s="944"/>
      <c r="D482" s="305" t="s">
        <v>590</v>
      </c>
      <c r="E482" s="305"/>
      <c r="F482" s="305"/>
      <c r="G482" s="305">
        <v>4000</v>
      </c>
      <c r="H482" s="840">
        <v>33</v>
      </c>
      <c r="I482" s="663">
        <v>6001</v>
      </c>
      <c r="J482" s="663">
        <f>I482+H482</f>
        <v>6034</v>
      </c>
      <c r="K482" s="305"/>
      <c r="L482" s="305"/>
      <c r="M482" s="320"/>
      <c r="N482" s="646"/>
      <c r="O482" s="646"/>
      <c r="P482" s="646"/>
      <c r="Q482" s="305"/>
      <c r="R482" s="305">
        <f>SUM(K482:Q482)</f>
        <v>0</v>
      </c>
      <c r="S482" s="308">
        <f>G482-M482</f>
        <v>4000</v>
      </c>
      <c r="T482" s="673">
        <f>J482-P482</f>
        <v>6034</v>
      </c>
      <c r="U482" s="316">
        <v>50000</v>
      </c>
      <c r="V482" s="316">
        <v>46000</v>
      </c>
      <c r="W482" s="316">
        <f>U482-V482</f>
        <v>4000</v>
      </c>
      <c r="X482" s="578">
        <f t="shared" si="105"/>
        <v>46000</v>
      </c>
      <c r="Y482" s="39"/>
      <c r="Z482" s="979"/>
      <c r="AA482" s="39"/>
      <c r="AB482" s="927">
        <v>1074</v>
      </c>
      <c r="AC482" s="809">
        <v>9246</v>
      </c>
      <c r="AD482" s="809">
        <v>10</v>
      </c>
      <c r="AE482" s="809">
        <v>9246</v>
      </c>
      <c r="AF482" s="955">
        <v>10</v>
      </c>
      <c r="AG482" s="809">
        <f t="shared" si="102"/>
        <v>9246</v>
      </c>
      <c r="AH482" s="809">
        <f t="shared" si="103"/>
        <v>10</v>
      </c>
    </row>
    <row r="483" spans="1:34" s="621" customFormat="1" ht="15.75">
      <c r="A483" s="944">
        <v>4</v>
      </c>
      <c r="B483" s="311">
        <v>1026</v>
      </c>
      <c r="C483" s="944"/>
      <c r="D483" s="305" t="s">
        <v>591</v>
      </c>
      <c r="E483" s="305"/>
      <c r="F483" s="305"/>
      <c r="G483" s="305">
        <v>5300</v>
      </c>
      <c r="H483" s="840">
        <v>44</v>
      </c>
      <c r="I483" s="663">
        <v>3163</v>
      </c>
      <c r="J483" s="663">
        <f>I483+H483</f>
        <v>3207</v>
      </c>
      <c r="K483" s="305"/>
      <c r="L483" s="305"/>
      <c r="M483" s="321">
        <v>500</v>
      </c>
      <c r="N483" s="646"/>
      <c r="O483" s="646"/>
      <c r="P483" s="646"/>
      <c r="Q483" s="305">
        <v>0</v>
      </c>
      <c r="R483" s="305">
        <f>SUM(K483:Q483)</f>
        <v>500</v>
      </c>
      <c r="S483" s="308">
        <f>G483-M483</f>
        <v>4800</v>
      </c>
      <c r="T483" s="673">
        <f>J483-P483</f>
        <v>3207</v>
      </c>
      <c r="U483" s="316">
        <v>50000</v>
      </c>
      <c r="V483" s="316">
        <v>44700</v>
      </c>
      <c r="W483" s="316">
        <f>U483-V483</f>
        <v>5300</v>
      </c>
      <c r="X483" s="578">
        <f t="shared" si="105"/>
        <v>45200</v>
      </c>
      <c r="Y483" s="39"/>
      <c r="Z483" s="979"/>
      <c r="AA483" s="39"/>
      <c r="AB483" s="927">
        <v>1026</v>
      </c>
      <c r="AC483" s="809">
        <v>6617</v>
      </c>
      <c r="AD483" s="809">
        <v>110</v>
      </c>
      <c r="AE483" s="809">
        <v>6807</v>
      </c>
      <c r="AF483" s="955">
        <v>110</v>
      </c>
      <c r="AG483" s="809">
        <f t="shared" si="102"/>
        <v>6807</v>
      </c>
      <c r="AH483" s="809">
        <f t="shared" si="103"/>
        <v>110</v>
      </c>
    </row>
    <row r="484" spans="1:34" s="621" customFormat="1" ht="15.75">
      <c r="A484" s="944">
        <v>5</v>
      </c>
      <c r="B484" s="311">
        <v>1138</v>
      </c>
      <c r="C484" s="944"/>
      <c r="D484" s="305" t="s">
        <v>592</v>
      </c>
      <c r="E484" s="305"/>
      <c r="F484" s="305"/>
      <c r="G484" s="305">
        <v>9377</v>
      </c>
      <c r="H484" s="840">
        <v>78</v>
      </c>
      <c r="I484" s="663">
        <v>1186</v>
      </c>
      <c r="J484" s="663">
        <f>I484+H484</f>
        <v>1264</v>
      </c>
      <c r="K484" s="305"/>
      <c r="L484" s="305"/>
      <c r="M484" s="320"/>
      <c r="N484" s="646"/>
      <c r="O484" s="646"/>
      <c r="P484" s="646"/>
      <c r="Q484" s="305"/>
      <c r="R484" s="305">
        <f>SUM(K484:Q484)</f>
        <v>0</v>
      </c>
      <c r="S484" s="308">
        <f>G484-M484</f>
        <v>9377</v>
      </c>
      <c r="T484" s="673">
        <f>J484-P484</f>
        <v>1264</v>
      </c>
      <c r="U484" s="316">
        <v>50000</v>
      </c>
      <c r="V484" s="1001">
        <v>40623</v>
      </c>
      <c r="W484" s="316">
        <f>U484-V484</f>
        <v>9377</v>
      </c>
      <c r="X484" s="578">
        <f t="shared" si="105"/>
        <v>40623</v>
      </c>
      <c r="Y484" s="39"/>
      <c r="Z484" s="979"/>
      <c r="AA484" s="39"/>
      <c r="AB484" s="927">
        <v>1138</v>
      </c>
      <c r="AC484" s="809">
        <v>5698</v>
      </c>
      <c r="AD484" s="809">
        <v>135</v>
      </c>
      <c r="AE484" s="809">
        <v>5698</v>
      </c>
      <c r="AF484" s="955">
        <v>135</v>
      </c>
      <c r="AG484" s="809">
        <f t="shared" si="102"/>
        <v>5698</v>
      </c>
      <c r="AH484" s="809">
        <f t="shared" si="103"/>
        <v>135</v>
      </c>
    </row>
    <row r="485" spans="1:34" s="621" customFormat="1" ht="15.75" customHeight="1" hidden="1">
      <c r="A485" s="944"/>
      <c r="B485" s="311"/>
      <c r="C485" s="944"/>
      <c r="D485" s="305"/>
      <c r="E485" s="305"/>
      <c r="F485" s="305"/>
      <c r="G485" s="355"/>
      <c r="H485" s="663">
        <f aca="true" t="shared" si="106" ref="H485:H499">G485/120</f>
        <v>0</v>
      </c>
      <c r="I485" s="305"/>
      <c r="J485" s="355"/>
      <c r="K485" s="305"/>
      <c r="L485" s="305"/>
      <c r="M485" s="358"/>
      <c r="N485" s="305"/>
      <c r="O485" s="311"/>
      <c r="P485" s="355"/>
      <c r="Q485" s="305"/>
      <c r="R485" s="305"/>
      <c r="S485" s="311"/>
      <c r="T485" s="316"/>
      <c r="U485" s="39"/>
      <c r="V485" s="39"/>
      <c r="W485" s="39"/>
      <c r="X485" s="578">
        <f t="shared" si="105"/>
        <v>0</v>
      </c>
      <c r="Y485" s="39">
        <f aca="true" t="shared" si="107" ref="Y485:Y499">U485-X485</f>
        <v>0</v>
      </c>
      <c r="Z485" s="979"/>
      <c r="AA485" s="39"/>
      <c r="AB485" s="32"/>
      <c r="AC485" s="809"/>
      <c r="AD485" s="809"/>
      <c r="AE485" s="809"/>
      <c r="AF485" s="955">
        <v>0</v>
      </c>
      <c r="AG485" s="809">
        <f t="shared" si="102"/>
        <v>0</v>
      </c>
      <c r="AH485" s="809">
        <f t="shared" si="103"/>
        <v>0</v>
      </c>
    </row>
    <row r="486" spans="1:34" s="621" customFormat="1" ht="15.75" customHeight="1" hidden="1">
      <c r="A486" s="944"/>
      <c r="B486" s="311"/>
      <c r="C486" s="944"/>
      <c r="D486" s="305"/>
      <c r="E486" s="305"/>
      <c r="F486" s="305"/>
      <c r="G486" s="355"/>
      <c r="H486" s="663">
        <f t="shared" si="106"/>
        <v>0</v>
      </c>
      <c r="I486" s="305"/>
      <c r="J486" s="355"/>
      <c r="K486" s="305"/>
      <c r="L486" s="305"/>
      <c r="M486" s="358"/>
      <c r="N486" s="305"/>
      <c r="O486" s="311"/>
      <c r="P486" s="355"/>
      <c r="Q486" s="305"/>
      <c r="R486" s="305"/>
      <c r="S486" s="311"/>
      <c r="T486" s="316"/>
      <c r="U486" s="39"/>
      <c r="V486" s="39"/>
      <c r="W486" s="39"/>
      <c r="X486" s="578">
        <f t="shared" si="105"/>
        <v>0</v>
      </c>
      <c r="Y486" s="39">
        <f t="shared" si="107"/>
        <v>0</v>
      </c>
      <c r="Z486" s="979"/>
      <c r="AA486" s="39"/>
      <c r="AB486" s="32"/>
      <c r="AC486" s="809"/>
      <c r="AD486" s="809"/>
      <c r="AE486" s="809"/>
      <c r="AF486" s="955">
        <v>0</v>
      </c>
      <c r="AG486" s="809">
        <f t="shared" si="102"/>
        <v>0</v>
      </c>
      <c r="AH486" s="809">
        <f t="shared" si="103"/>
        <v>0</v>
      </c>
    </row>
    <row r="487" spans="1:34" s="621" customFormat="1" ht="15.75" customHeight="1" hidden="1">
      <c r="A487" s="944"/>
      <c r="B487" s="311"/>
      <c r="C487" s="944"/>
      <c r="D487" s="305"/>
      <c r="E487" s="305"/>
      <c r="F487" s="305"/>
      <c r="G487" s="355"/>
      <c r="H487" s="663">
        <f t="shared" si="106"/>
        <v>0</v>
      </c>
      <c r="I487" s="305"/>
      <c r="J487" s="355"/>
      <c r="K487" s="305"/>
      <c r="L487" s="305"/>
      <c r="M487" s="358"/>
      <c r="N487" s="305"/>
      <c r="O487" s="311"/>
      <c r="P487" s="355"/>
      <c r="Q487" s="305"/>
      <c r="R487" s="305"/>
      <c r="S487" s="311"/>
      <c r="T487" s="316"/>
      <c r="U487" s="39"/>
      <c r="V487" s="39"/>
      <c r="W487" s="39"/>
      <c r="X487" s="578">
        <f t="shared" si="105"/>
        <v>0</v>
      </c>
      <c r="Y487" s="39">
        <f t="shared" si="107"/>
        <v>0</v>
      </c>
      <c r="Z487" s="979"/>
      <c r="AA487" s="39"/>
      <c r="AB487" s="32"/>
      <c r="AC487" s="809"/>
      <c r="AD487" s="809"/>
      <c r="AE487" s="809"/>
      <c r="AF487" s="955">
        <v>0</v>
      </c>
      <c r="AG487" s="809">
        <f t="shared" si="102"/>
        <v>0</v>
      </c>
      <c r="AH487" s="809">
        <f t="shared" si="103"/>
        <v>0</v>
      </c>
    </row>
    <row r="488" spans="1:34" s="621" customFormat="1" ht="15.75" customHeight="1" hidden="1">
      <c r="A488" s="944"/>
      <c r="B488" s="311"/>
      <c r="C488" s="944"/>
      <c r="D488" s="305"/>
      <c r="E488" s="305"/>
      <c r="F488" s="305"/>
      <c r="G488" s="355"/>
      <c r="H488" s="663">
        <f t="shared" si="106"/>
        <v>0</v>
      </c>
      <c r="I488" s="305"/>
      <c r="J488" s="355"/>
      <c r="K488" s="305"/>
      <c r="L488" s="305"/>
      <c r="M488" s="358"/>
      <c r="N488" s="305"/>
      <c r="O488" s="311"/>
      <c r="P488" s="355"/>
      <c r="Q488" s="305"/>
      <c r="R488" s="305"/>
      <c r="S488" s="311"/>
      <c r="T488" s="316"/>
      <c r="U488" s="39"/>
      <c r="V488" s="39"/>
      <c r="W488" s="39"/>
      <c r="X488" s="578">
        <f t="shared" si="105"/>
        <v>0</v>
      </c>
      <c r="Y488" s="39">
        <f t="shared" si="107"/>
        <v>0</v>
      </c>
      <c r="Z488" s="979"/>
      <c r="AA488" s="39"/>
      <c r="AB488" s="32"/>
      <c r="AC488" s="809"/>
      <c r="AD488" s="809"/>
      <c r="AE488" s="809"/>
      <c r="AF488" s="955">
        <v>0</v>
      </c>
      <c r="AG488" s="809">
        <f t="shared" si="102"/>
        <v>0</v>
      </c>
      <c r="AH488" s="809">
        <f t="shared" si="103"/>
        <v>0</v>
      </c>
    </row>
    <row r="489" spans="1:34" s="621" customFormat="1" ht="15.75" customHeight="1" hidden="1">
      <c r="A489" s="944"/>
      <c r="B489" s="311"/>
      <c r="C489" s="944"/>
      <c r="D489" s="305"/>
      <c r="E489" s="305"/>
      <c r="F489" s="305"/>
      <c r="G489" s="355"/>
      <c r="H489" s="663">
        <f t="shared" si="106"/>
        <v>0</v>
      </c>
      <c r="I489" s="305"/>
      <c r="J489" s="355"/>
      <c r="K489" s="305"/>
      <c r="L489" s="305"/>
      <c r="M489" s="358"/>
      <c r="N489" s="305"/>
      <c r="O489" s="311"/>
      <c r="P489" s="355"/>
      <c r="Q489" s="305"/>
      <c r="R489" s="305"/>
      <c r="S489" s="311"/>
      <c r="T489" s="316"/>
      <c r="U489" s="39"/>
      <c r="V489" s="39"/>
      <c r="W489" s="39"/>
      <c r="X489" s="578">
        <f t="shared" si="105"/>
        <v>0</v>
      </c>
      <c r="Y489" s="39">
        <f t="shared" si="107"/>
        <v>0</v>
      </c>
      <c r="Z489" s="979"/>
      <c r="AA489" s="39"/>
      <c r="AB489" s="32"/>
      <c r="AC489" s="809"/>
      <c r="AD489" s="809"/>
      <c r="AE489" s="809"/>
      <c r="AF489" s="955">
        <v>0</v>
      </c>
      <c r="AG489" s="809">
        <f t="shared" si="102"/>
        <v>0</v>
      </c>
      <c r="AH489" s="809">
        <f t="shared" si="103"/>
        <v>0</v>
      </c>
    </row>
    <row r="490" spans="1:34" s="621" customFormat="1" ht="15.75" customHeight="1" hidden="1">
      <c r="A490" s="944"/>
      <c r="B490" s="311"/>
      <c r="C490" s="944"/>
      <c r="D490" s="305"/>
      <c r="E490" s="305"/>
      <c r="F490" s="305"/>
      <c r="G490" s="355"/>
      <c r="H490" s="663">
        <f t="shared" si="106"/>
        <v>0</v>
      </c>
      <c r="I490" s="305"/>
      <c r="J490" s="355"/>
      <c r="K490" s="305"/>
      <c r="L490" s="305"/>
      <c r="M490" s="358"/>
      <c r="N490" s="305"/>
      <c r="O490" s="311"/>
      <c r="P490" s="355"/>
      <c r="Q490" s="305"/>
      <c r="R490" s="305"/>
      <c r="S490" s="311"/>
      <c r="T490" s="316"/>
      <c r="U490" s="39"/>
      <c r="V490" s="39"/>
      <c r="W490" s="39"/>
      <c r="X490" s="578">
        <f t="shared" si="105"/>
        <v>0</v>
      </c>
      <c r="Y490" s="39">
        <f t="shared" si="107"/>
        <v>0</v>
      </c>
      <c r="Z490" s="979"/>
      <c r="AA490" s="39"/>
      <c r="AB490" s="32"/>
      <c r="AC490" s="809"/>
      <c r="AD490" s="809"/>
      <c r="AE490" s="809"/>
      <c r="AF490" s="955">
        <v>0</v>
      </c>
      <c r="AG490" s="809">
        <f t="shared" si="102"/>
        <v>0</v>
      </c>
      <c r="AH490" s="809">
        <f t="shared" si="103"/>
        <v>0</v>
      </c>
    </row>
    <row r="491" spans="1:34" s="621" customFormat="1" ht="15.75" customHeight="1" hidden="1">
      <c r="A491" s="944"/>
      <c r="B491" s="311"/>
      <c r="C491" s="944"/>
      <c r="D491" s="305"/>
      <c r="E491" s="305"/>
      <c r="F491" s="305"/>
      <c r="G491" s="355"/>
      <c r="H491" s="663">
        <f t="shared" si="106"/>
        <v>0</v>
      </c>
      <c r="I491" s="305"/>
      <c r="J491" s="355"/>
      <c r="K491" s="305"/>
      <c r="L491" s="305"/>
      <c r="M491" s="358"/>
      <c r="N491" s="305"/>
      <c r="O491" s="311"/>
      <c r="P491" s="355"/>
      <c r="Q491" s="305"/>
      <c r="R491" s="305"/>
      <c r="S491" s="311"/>
      <c r="T491" s="316"/>
      <c r="U491" s="39"/>
      <c r="V491" s="39"/>
      <c r="W491" s="39"/>
      <c r="X491" s="578">
        <f t="shared" si="105"/>
        <v>0</v>
      </c>
      <c r="Y491" s="39">
        <f t="shared" si="107"/>
        <v>0</v>
      </c>
      <c r="Z491" s="979"/>
      <c r="AA491" s="39"/>
      <c r="AB491" s="32"/>
      <c r="AC491" s="809"/>
      <c r="AD491" s="809"/>
      <c r="AE491" s="809"/>
      <c r="AF491" s="955">
        <v>0</v>
      </c>
      <c r="AG491" s="809">
        <f t="shared" si="102"/>
        <v>0</v>
      </c>
      <c r="AH491" s="809">
        <f t="shared" si="103"/>
        <v>0</v>
      </c>
    </row>
    <row r="492" spans="1:34" s="621" customFormat="1" ht="15.75" customHeight="1" hidden="1">
      <c r="A492" s="944"/>
      <c r="B492" s="311"/>
      <c r="C492" s="944"/>
      <c r="D492" s="305"/>
      <c r="E492" s="305"/>
      <c r="F492" s="305"/>
      <c r="G492" s="355"/>
      <c r="H492" s="663">
        <f t="shared" si="106"/>
        <v>0</v>
      </c>
      <c r="I492" s="305"/>
      <c r="J492" s="355"/>
      <c r="K492" s="305"/>
      <c r="L492" s="305"/>
      <c r="M492" s="358"/>
      <c r="N492" s="305"/>
      <c r="O492" s="311"/>
      <c r="P492" s="355"/>
      <c r="Q492" s="305"/>
      <c r="R492" s="305"/>
      <c r="S492" s="311"/>
      <c r="T492" s="316"/>
      <c r="U492" s="39"/>
      <c r="V492" s="39"/>
      <c r="W492" s="39"/>
      <c r="X492" s="578">
        <f t="shared" si="105"/>
        <v>0</v>
      </c>
      <c r="Y492" s="39">
        <f t="shared" si="107"/>
        <v>0</v>
      </c>
      <c r="Z492" s="979"/>
      <c r="AA492" s="39"/>
      <c r="AB492" s="32"/>
      <c r="AC492" s="809"/>
      <c r="AD492" s="809"/>
      <c r="AE492" s="809"/>
      <c r="AF492" s="955">
        <v>0</v>
      </c>
      <c r="AG492" s="809">
        <f t="shared" si="102"/>
        <v>0</v>
      </c>
      <c r="AH492" s="809">
        <f t="shared" si="103"/>
        <v>0</v>
      </c>
    </row>
    <row r="493" spans="1:34" s="621" customFormat="1" ht="15.75" customHeight="1" hidden="1">
      <c r="A493" s="944"/>
      <c r="B493" s="311"/>
      <c r="C493" s="944"/>
      <c r="D493" s="305"/>
      <c r="E493" s="305"/>
      <c r="F493" s="305"/>
      <c r="G493" s="355"/>
      <c r="H493" s="663">
        <f t="shared" si="106"/>
        <v>0</v>
      </c>
      <c r="I493" s="305"/>
      <c r="J493" s="355"/>
      <c r="K493" s="305"/>
      <c r="L493" s="305"/>
      <c r="M493" s="358"/>
      <c r="N493" s="305"/>
      <c r="O493" s="311"/>
      <c r="P493" s="355"/>
      <c r="Q493" s="305"/>
      <c r="R493" s="305"/>
      <c r="S493" s="311"/>
      <c r="T493" s="316"/>
      <c r="U493" s="39"/>
      <c r="V493" s="39"/>
      <c r="W493" s="39"/>
      <c r="X493" s="578">
        <f t="shared" si="105"/>
        <v>0</v>
      </c>
      <c r="Y493" s="39">
        <f t="shared" si="107"/>
        <v>0</v>
      </c>
      <c r="Z493" s="979"/>
      <c r="AA493" s="39"/>
      <c r="AB493" s="32"/>
      <c r="AC493" s="809"/>
      <c r="AD493" s="809"/>
      <c r="AE493" s="809"/>
      <c r="AF493" s="955">
        <v>0</v>
      </c>
      <c r="AG493" s="809">
        <f t="shared" si="102"/>
        <v>0</v>
      </c>
      <c r="AH493" s="809">
        <f t="shared" si="103"/>
        <v>0</v>
      </c>
    </row>
    <row r="494" spans="1:34" s="621" customFormat="1" ht="15.75" customHeight="1" hidden="1">
      <c r="A494" s="944"/>
      <c r="B494" s="311"/>
      <c r="C494" s="944"/>
      <c r="D494" s="305"/>
      <c r="E494" s="305"/>
      <c r="F494" s="305"/>
      <c r="G494" s="355"/>
      <c r="H494" s="663">
        <f t="shared" si="106"/>
        <v>0</v>
      </c>
      <c r="I494" s="305"/>
      <c r="J494" s="355"/>
      <c r="K494" s="305"/>
      <c r="L494" s="305"/>
      <c r="M494" s="358"/>
      <c r="N494" s="305"/>
      <c r="O494" s="311"/>
      <c r="P494" s="355"/>
      <c r="Q494" s="305"/>
      <c r="R494" s="305"/>
      <c r="S494" s="311"/>
      <c r="T494" s="316"/>
      <c r="U494" s="39"/>
      <c r="V494" s="39"/>
      <c r="W494" s="39"/>
      <c r="X494" s="578">
        <f t="shared" si="105"/>
        <v>0</v>
      </c>
      <c r="Y494" s="39">
        <f t="shared" si="107"/>
        <v>0</v>
      </c>
      <c r="Z494" s="979"/>
      <c r="AA494" s="39"/>
      <c r="AB494" s="32"/>
      <c r="AC494" s="809"/>
      <c r="AD494" s="809"/>
      <c r="AE494" s="809"/>
      <c r="AF494" s="955">
        <v>0</v>
      </c>
      <c r="AG494" s="809">
        <f t="shared" si="102"/>
        <v>0</v>
      </c>
      <c r="AH494" s="809">
        <f t="shared" si="103"/>
        <v>0</v>
      </c>
    </row>
    <row r="495" spans="1:34" s="621" customFormat="1" ht="15.75" customHeight="1" hidden="1">
      <c r="A495" s="944"/>
      <c r="B495" s="311"/>
      <c r="C495" s="944"/>
      <c r="D495" s="305"/>
      <c r="E495" s="305"/>
      <c r="F495" s="305"/>
      <c r="G495" s="355"/>
      <c r="H495" s="663">
        <f t="shared" si="106"/>
        <v>0</v>
      </c>
      <c r="I495" s="305"/>
      <c r="J495" s="355"/>
      <c r="K495" s="305"/>
      <c r="L495" s="305"/>
      <c r="M495" s="358"/>
      <c r="N495" s="305"/>
      <c r="O495" s="311"/>
      <c r="P495" s="355"/>
      <c r="Q495" s="305"/>
      <c r="R495" s="305"/>
      <c r="S495" s="311"/>
      <c r="T495" s="316"/>
      <c r="U495" s="39"/>
      <c r="V495" s="39"/>
      <c r="W495" s="39"/>
      <c r="X495" s="578">
        <f t="shared" si="105"/>
        <v>0</v>
      </c>
      <c r="Y495" s="39">
        <f t="shared" si="107"/>
        <v>0</v>
      </c>
      <c r="Z495" s="979"/>
      <c r="AA495" s="39"/>
      <c r="AB495" s="32"/>
      <c r="AC495" s="809"/>
      <c r="AD495" s="809"/>
      <c r="AE495" s="809"/>
      <c r="AF495" s="955">
        <v>0</v>
      </c>
      <c r="AG495" s="809">
        <f t="shared" si="102"/>
        <v>0</v>
      </c>
      <c r="AH495" s="809">
        <f t="shared" si="103"/>
        <v>0</v>
      </c>
    </row>
    <row r="496" spans="1:34" s="621" customFormat="1" ht="15.75" customHeight="1" hidden="1">
      <c r="A496" s="944"/>
      <c r="B496" s="311"/>
      <c r="C496" s="944"/>
      <c r="D496" s="305"/>
      <c r="E496" s="305"/>
      <c r="F496" s="305"/>
      <c r="G496" s="355"/>
      <c r="H496" s="663">
        <f t="shared" si="106"/>
        <v>0</v>
      </c>
      <c r="I496" s="305"/>
      <c r="J496" s="355"/>
      <c r="K496" s="305"/>
      <c r="L496" s="305"/>
      <c r="M496" s="358"/>
      <c r="N496" s="305"/>
      <c r="O496" s="311"/>
      <c r="P496" s="355"/>
      <c r="Q496" s="305"/>
      <c r="R496" s="305"/>
      <c r="S496" s="311"/>
      <c r="T496" s="316"/>
      <c r="U496" s="39"/>
      <c r="V496" s="39"/>
      <c r="W496" s="39"/>
      <c r="X496" s="578">
        <f t="shared" si="105"/>
        <v>0</v>
      </c>
      <c r="Y496" s="39">
        <f t="shared" si="107"/>
        <v>0</v>
      </c>
      <c r="Z496" s="979"/>
      <c r="AA496" s="39"/>
      <c r="AB496" s="32"/>
      <c r="AC496" s="809"/>
      <c r="AD496" s="809"/>
      <c r="AE496" s="809"/>
      <c r="AF496" s="955">
        <v>0</v>
      </c>
      <c r="AG496" s="809">
        <f t="shared" si="102"/>
        <v>0</v>
      </c>
      <c r="AH496" s="809">
        <f t="shared" si="103"/>
        <v>0</v>
      </c>
    </row>
    <row r="497" spans="1:34" s="621" customFormat="1" ht="15.75" customHeight="1" hidden="1">
      <c r="A497" s="944"/>
      <c r="B497" s="311"/>
      <c r="C497" s="944"/>
      <c r="D497" s="305"/>
      <c r="E497" s="305"/>
      <c r="F497" s="305"/>
      <c r="G497" s="355"/>
      <c r="H497" s="663">
        <f t="shared" si="106"/>
        <v>0</v>
      </c>
      <c r="I497" s="305"/>
      <c r="J497" s="355"/>
      <c r="K497" s="305"/>
      <c r="L497" s="305"/>
      <c r="M497" s="358"/>
      <c r="N497" s="305"/>
      <c r="O497" s="311"/>
      <c r="P497" s="355"/>
      <c r="Q497" s="305"/>
      <c r="R497" s="305"/>
      <c r="S497" s="311"/>
      <c r="T497" s="316"/>
      <c r="U497" s="39"/>
      <c r="V497" s="39"/>
      <c r="W497" s="39"/>
      <c r="X497" s="578">
        <f t="shared" si="105"/>
        <v>0</v>
      </c>
      <c r="Y497" s="39">
        <f t="shared" si="107"/>
        <v>0</v>
      </c>
      <c r="Z497" s="979"/>
      <c r="AA497" s="39"/>
      <c r="AB497" s="32"/>
      <c r="AC497" s="809"/>
      <c r="AD497" s="809"/>
      <c r="AE497" s="809"/>
      <c r="AF497" s="955">
        <v>0</v>
      </c>
      <c r="AG497" s="809">
        <f t="shared" si="102"/>
        <v>0</v>
      </c>
      <c r="AH497" s="809">
        <f t="shared" si="103"/>
        <v>0</v>
      </c>
    </row>
    <row r="498" spans="1:34" s="621" customFormat="1" ht="15.75" customHeight="1" hidden="1">
      <c r="A498" s="944"/>
      <c r="B498" s="311"/>
      <c r="C498" s="944"/>
      <c r="D498" s="305"/>
      <c r="E498" s="305"/>
      <c r="F498" s="305"/>
      <c r="G498" s="355"/>
      <c r="H498" s="663">
        <f t="shared" si="106"/>
        <v>0</v>
      </c>
      <c r="I498" s="305"/>
      <c r="J498" s="355"/>
      <c r="K498" s="305"/>
      <c r="L498" s="305"/>
      <c r="M498" s="358"/>
      <c r="N498" s="305"/>
      <c r="O498" s="311"/>
      <c r="P498" s="355"/>
      <c r="Q498" s="305"/>
      <c r="R498" s="305"/>
      <c r="S498" s="311"/>
      <c r="T498" s="316"/>
      <c r="U498" s="39"/>
      <c r="V498" s="39"/>
      <c r="W498" s="39"/>
      <c r="X498" s="578">
        <f t="shared" si="105"/>
        <v>0</v>
      </c>
      <c r="Y498" s="39">
        <f t="shared" si="107"/>
        <v>0</v>
      </c>
      <c r="Z498" s="979"/>
      <c r="AA498" s="39"/>
      <c r="AB498" s="32"/>
      <c r="AC498" s="809"/>
      <c r="AD498" s="809"/>
      <c r="AE498" s="809"/>
      <c r="AF498" s="955">
        <v>0</v>
      </c>
      <c r="AG498" s="809">
        <f t="shared" si="102"/>
        <v>0</v>
      </c>
      <c r="AH498" s="809">
        <f t="shared" si="103"/>
        <v>0</v>
      </c>
    </row>
    <row r="499" spans="1:34" s="621" customFormat="1" ht="15.75" customHeight="1" hidden="1">
      <c r="A499" s="944"/>
      <c r="B499" s="311"/>
      <c r="C499" s="944"/>
      <c r="D499" s="305"/>
      <c r="E499" s="305"/>
      <c r="F499" s="305"/>
      <c r="G499" s="355"/>
      <c r="H499" s="663">
        <f t="shared" si="106"/>
        <v>0</v>
      </c>
      <c r="I499" s="305"/>
      <c r="J499" s="355"/>
      <c r="K499" s="305"/>
      <c r="L499" s="305"/>
      <c r="M499" s="358"/>
      <c r="N499" s="305"/>
      <c r="O499" s="311"/>
      <c r="P499" s="355"/>
      <c r="Q499" s="305"/>
      <c r="R499" s="305"/>
      <c r="S499" s="311"/>
      <c r="T499" s="316"/>
      <c r="U499" s="39"/>
      <c r="V499" s="39"/>
      <c r="W499" s="39"/>
      <c r="X499" s="578">
        <f t="shared" si="105"/>
        <v>0</v>
      </c>
      <c r="Y499" s="39">
        <f t="shared" si="107"/>
        <v>0</v>
      </c>
      <c r="Z499" s="979"/>
      <c r="AA499" s="39"/>
      <c r="AB499" s="32"/>
      <c r="AC499" s="809"/>
      <c r="AD499" s="809"/>
      <c r="AE499" s="809"/>
      <c r="AF499" s="955">
        <v>0</v>
      </c>
      <c r="AG499" s="809">
        <f t="shared" si="102"/>
        <v>0</v>
      </c>
      <c r="AH499" s="809">
        <f t="shared" si="103"/>
        <v>0</v>
      </c>
    </row>
    <row r="500" spans="1:34" s="621" customFormat="1" ht="15.75">
      <c r="A500" s="966"/>
      <c r="B500" s="1909" t="s">
        <v>617</v>
      </c>
      <c r="C500" s="1910"/>
      <c r="D500" s="1910"/>
      <c r="E500" s="1910"/>
      <c r="F500" s="486"/>
      <c r="G500" s="967">
        <f aca="true" t="shared" si="108" ref="G500:W500">SUM(G480:G499)</f>
        <v>109560</v>
      </c>
      <c r="H500" s="962">
        <f t="shared" si="108"/>
        <v>912</v>
      </c>
      <c r="I500" s="486">
        <f t="shared" si="108"/>
        <v>41956</v>
      </c>
      <c r="J500" s="967">
        <f t="shared" si="108"/>
        <v>42868</v>
      </c>
      <c r="K500" s="486">
        <f t="shared" si="108"/>
        <v>0</v>
      </c>
      <c r="L500" s="486">
        <f t="shared" si="108"/>
        <v>0</v>
      </c>
      <c r="M500" s="967">
        <f t="shared" si="108"/>
        <v>500</v>
      </c>
      <c r="N500" s="486">
        <f t="shared" si="108"/>
        <v>0</v>
      </c>
      <c r="O500" s="486">
        <f t="shared" si="108"/>
        <v>0</v>
      </c>
      <c r="P500" s="967">
        <f t="shared" si="108"/>
        <v>0</v>
      </c>
      <c r="Q500" s="486">
        <f t="shared" si="108"/>
        <v>0</v>
      </c>
      <c r="R500" s="486"/>
      <c r="S500" s="486">
        <f t="shared" si="108"/>
        <v>109060</v>
      </c>
      <c r="T500" s="486">
        <f t="shared" si="108"/>
        <v>42868</v>
      </c>
      <c r="U500" s="486">
        <f t="shared" si="108"/>
        <v>250000</v>
      </c>
      <c r="V500" s="486">
        <f t="shared" si="108"/>
        <v>140440</v>
      </c>
      <c r="W500" s="486">
        <f t="shared" si="108"/>
        <v>109560</v>
      </c>
      <c r="X500" s="578"/>
      <c r="Y500" s="39"/>
      <c r="Z500" s="979"/>
      <c r="AA500" s="39"/>
      <c r="AB500" s="32"/>
      <c r="AC500" s="809"/>
      <c r="AD500" s="809"/>
      <c r="AE500" s="809"/>
      <c r="AF500" s="955"/>
      <c r="AG500" s="809">
        <f t="shared" si="102"/>
        <v>0</v>
      </c>
      <c r="AH500" s="809">
        <f t="shared" si="103"/>
        <v>0</v>
      </c>
    </row>
    <row r="501" spans="1:34" s="621" customFormat="1" ht="15.75" customHeight="1" hidden="1">
      <c r="A501" s="966"/>
      <c r="B501" s="968"/>
      <c r="C501" s="966"/>
      <c r="D501" s="486"/>
      <c r="E501" s="486"/>
      <c r="F501" s="486"/>
      <c r="G501" s="486"/>
      <c r="H501" s="486"/>
      <c r="I501" s="486"/>
      <c r="J501" s="486"/>
      <c r="K501" s="486"/>
      <c r="L501" s="486"/>
      <c r="M501" s="969"/>
      <c r="N501" s="486"/>
      <c r="O501" s="968"/>
      <c r="P501" s="486"/>
      <c r="Q501" s="486"/>
      <c r="R501" s="486"/>
      <c r="S501" s="968"/>
      <c r="T501" s="968"/>
      <c r="U501" s="942"/>
      <c r="V501" s="942"/>
      <c r="W501" s="942"/>
      <c r="X501" s="578"/>
      <c r="Y501" s="39"/>
      <c r="Z501" s="979"/>
      <c r="AA501" s="39"/>
      <c r="AB501" s="32"/>
      <c r="AC501" s="809"/>
      <c r="AD501" s="809"/>
      <c r="AE501" s="809"/>
      <c r="AF501" s="955"/>
      <c r="AG501" s="809">
        <f t="shared" si="102"/>
        <v>0</v>
      </c>
      <c r="AH501" s="809">
        <f t="shared" si="103"/>
        <v>0</v>
      </c>
    </row>
    <row r="502" spans="1:34" s="621" customFormat="1" ht="15.75" customHeight="1" hidden="1">
      <c r="A502" s="966"/>
      <c r="B502" s="968"/>
      <c r="C502" s="966"/>
      <c r="D502" s="486"/>
      <c r="E502" s="486"/>
      <c r="F502" s="486"/>
      <c r="G502" s="486"/>
      <c r="H502" s="486"/>
      <c r="I502" s="486"/>
      <c r="J502" s="486"/>
      <c r="K502" s="486"/>
      <c r="L502" s="486"/>
      <c r="M502" s="969"/>
      <c r="N502" s="486"/>
      <c r="O502" s="968"/>
      <c r="P502" s="486"/>
      <c r="Q502" s="486"/>
      <c r="R502" s="486"/>
      <c r="S502" s="968"/>
      <c r="T502" s="968"/>
      <c r="U502" s="942"/>
      <c r="V502" s="942"/>
      <c r="W502" s="942"/>
      <c r="X502" s="578"/>
      <c r="Y502" s="39"/>
      <c r="Z502" s="979"/>
      <c r="AA502" s="39"/>
      <c r="AB502" s="32"/>
      <c r="AC502" s="809"/>
      <c r="AD502" s="809"/>
      <c r="AE502" s="809"/>
      <c r="AF502" s="955"/>
      <c r="AG502" s="809">
        <f t="shared" si="102"/>
        <v>0</v>
      </c>
      <c r="AH502" s="809">
        <f t="shared" si="103"/>
        <v>0</v>
      </c>
    </row>
    <row r="503" spans="1:34" s="621" customFormat="1" ht="15.75" customHeight="1" hidden="1">
      <c r="A503" s="966"/>
      <c r="B503" s="968"/>
      <c r="C503" s="966"/>
      <c r="D503" s="486"/>
      <c r="E503" s="486"/>
      <c r="F503" s="486"/>
      <c r="G503" s="486"/>
      <c r="H503" s="486"/>
      <c r="I503" s="486"/>
      <c r="J503" s="486"/>
      <c r="K503" s="486"/>
      <c r="L503" s="486"/>
      <c r="M503" s="970"/>
      <c r="N503" s="486"/>
      <c r="O503" s="968"/>
      <c r="P503" s="486"/>
      <c r="Q503" s="486"/>
      <c r="R503" s="486"/>
      <c r="S503" s="968"/>
      <c r="T503" s="968"/>
      <c r="U503" s="942"/>
      <c r="V503" s="942"/>
      <c r="W503" s="942"/>
      <c r="X503" s="578"/>
      <c r="Y503" s="39"/>
      <c r="Z503" s="979"/>
      <c r="AA503" s="39"/>
      <c r="AB503" s="32"/>
      <c r="AC503" s="809"/>
      <c r="AD503" s="809"/>
      <c r="AE503" s="809"/>
      <c r="AF503" s="955"/>
      <c r="AG503" s="809">
        <f t="shared" si="102"/>
        <v>0</v>
      </c>
      <c r="AH503" s="809">
        <f t="shared" si="103"/>
        <v>0</v>
      </c>
    </row>
    <row r="504" spans="1:34" s="621" customFormat="1" ht="15.75" customHeight="1" hidden="1">
      <c r="A504" s="966"/>
      <c r="B504" s="968"/>
      <c r="C504" s="966"/>
      <c r="D504" s="486"/>
      <c r="E504" s="486"/>
      <c r="F504" s="486"/>
      <c r="G504" s="486"/>
      <c r="H504" s="486"/>
      <c r="I504" s="486"/>
      <c r="J504" s="486"/>
      <c r="K504" s="486"/>
      <c r="L504" s="486"/>
      <c r="M504" s="970"/>
      <c r="N504" s="486"/>
      <c r="O504" s="968"/>
      <c r="P504" s="486"/>
      <c r="Q504" s="486"/>
      <c r="R504" s="486"/>
      <c r="S504" s="968"/>
      <c r="T504" s="968"/>
      <c r="U504" s="942"/>
      <c r="V504" s="942"/>
      <c r="W504" s="942"/>
      <c r="X504" s="578"/>
      <c r="Y504" s="39"/>
      <c r="Z504" s="979"/>
      <c r="AA504" s="39"/>
      <c r="AB504" s="32"/>
      <c r="AC504" s="809"/>
      <c r="AD504" s="809"/>
      <c r="AE504" s="809"/>
      <c r="AF504" s="955"/>
      <c r="AG504" s="809">
        <f t="shared" si="102"/>
        <v>0</v>
      </c>
      <c r="AH504" s="809">
        <f t="shared" si="103"/>
        <v>0</v>
      </c>
    </row>
    <row r="505" spans="1:34" s="621" customFormat="1" ht="50.25" customHeight="1">
      <c r="A505" s="1902" t="s">
        <v>593</v>
      </c>
      <c r="B505" s="1902"/>
      <c r="C505" s="1902"/>
      <c r="D505" s="1902"/>
      <c r="E505" s="1902"/>
      <c r="F505" s="1902"/>
      <c r="G505" s="1902"/>
      <c r="H505" s="1902"/>
      <c r="I505" s="1902"/>
      <c r="J505" s="1902"/>
      <c r="K505" s="1902"/>
      <c r="L505" s="1902"/>
      <c r="M505" s="1902"/>
      <c r="N505" s="1902"/>
      <c r="O505" s="1902"/>
      <c r="P505" s="1902"/>
      <c r="Q505" s="1902"/>
      <c r="R505" s="1902"/>
      <c r="S505" s="1902"/>
      <c r="T505" s="1902"/>
      <c r="U505" s="1902"/>
      <c r="V505" s="1902"/>
      <c r="W505" s="1902"/>
      <c r="X505" s="578"/>
      <c r="Y505" s="1913" t="s">
        <v>923</v>
      </c>
      <c r="Z505" s="1914"/>
      <c r="AA505" s="1914"/>
      <c r="AB505" s="1915"/>
      <c r="AC505" s="953"/>
      <c r="AD505" s="953"/>
      <c r="AE505" s="809"/>
      <c r="AF505" s="952"/>
      <c r="AG505" s="809"/>
      <c r="AH505" s="809"/>
    </row>
    <row r="506" spans="1:34" s="621" customFormat="1" ht="15.75" customHeight="1">
      <c r="A506" s="1893" t="s">
        <v>451</v>
      </c>
      <c r="B506" s="1896" t="s">
        <v>760</v>
      </c>
      <c r="C506" s="1893" t="s">
        <v>759</v>
      </c>
      <c r="D506" s="1893" t="s">
        <v>761</v>
      </c>
      <c r="E506" s="1890" t="s">
        <v>461</v>
      </c>
      <c r="F506" s="1890"/>
      <c r="G506" s="1890"/>
      <c r="H506" s="1890"/>
      <c r="I506" s="1890"/>
      <c r="J506" s="1890"/>
      <c r="K506" s="1901" t="s">
        <v>8</v>
      </c>
      <c r="L506" s="1901"/>
      <c r="M506" s="1901"/>
      <c r="N506" s="1901"/>
      <c r="O506" s="1901"/>
      <c r="P506" s="1901"/>
      <c r="Q506" s="1901"/>
      <c r="R506" s="947"/>
      <c r="S506" s="311"/>
      <c r="T506" s="316"/>
      <c r="U506" s="39"/>
      <c r="V506" s="1878" t="s">
        <v>896</v>
      </c>
      <c r="W506" s="1356" t="s">
        <v>698</v>
      </c>
      <c r="X506" s="1875" t="s">
        <v>918</v>
      </c>
      <c r="Y506" s="1876" t="s">
        <v>919</v>
      </c>
      <c r="Z506" s="1877" t="s">
        <v>631</v>
      </c>
      <c r="AA506" s="1873" t="s">
        <v>920</v>
      </c>
      <c r="AB506" s="1868" t="s">
        <v>760</v>
      </c>
      <c r="AC506" s="1865" t="s">
        <v>913</v>
      </c>
      <c r="AD506" s="1865" t="s">
        <v>915</v>
      </c>
      <c r="AE506" s="1875" t="s">
        <v>914</v>
      </c>
      <c r="AF506" s="1924" t="s">
        <v>916</v>
      </c>
      <c r="AG506" s="1876" t="s">
        <v>927</v>
      </c>
      <c r="AH506" s="1876" t="s">
        <v>928</v>
      </c>
    </row>
    <row r="507" spans="1:34" s="621" customFormat="1" ht="15.75" customHeight="1">
      <c r="A507" s="1893"/>
      <c r="B507" s="1896"/>
      <c r="C507" s="1893"/>
      <c r="D507" s="1894"/>
      <c r="E507" s="948"/>
      <c r="F507" s="650" t="s">
        <v>1</v>
      </c>
      <c r="G507" s="650"/>
      <c r="H507" s="1881" t="s">
        <v>462</v>
      </c>
      <c r="I507" s="1881"/>
      <c r="J507" s="1881"/>
      <c r="K507" s="651"/>
      <c r="L507" s="652" t="s">
        <v>1</v>
      </c>
      <c r="M507" s="653"/>
      <c r="N507" s="652" t="s">
        <v>463</v>
      </c>
      <c r="O507" s="652"/>
      <c r="P507" s="652"/>
      <c r="Q507" s="1879" t="s">
        <v>762</v>
      </c>
      <c r="R507" s="1879" t="s">
        <v>409</v>
      </c>
      <c r="S507" s="1356" t="s">
        <v>897</v>
      </c>
      <c r="T507" s="1880" t="s">
        <v>465</v>
      </c>
      <c r="U507" s="1356" t="s">
        <v>697</v>
      </c>
      <c r="V507" s="1878"/>
      <c r="W507" s="1356"/>
      <c r="X507" s="1875"/>
      <c r="Y507" s="1876"/>
      <c r="Z507" s="1877"/>
      <c r="AA507" s="1874"/>
      <c r="AB507" s="1868"/>
      <c r="AC507" s="1866"/>
      <c r="AD507" s="1866"/>
      <c r="AE507" s="1875"/>
      <c r="AF507" s="1924"/>
      <c r="AG507" s="1876"/>
      <c r="AH507" s="1876"/>
    </row>
    <row r="508" spans="1:34" s="621" customFormat="1" ht="52.5" customHeight="1">
      <c r="A508" s="1893"/>
      <c r="B508" s="1896"/>
      <c r="C508" s="1893"/>
      <c r="D508" s="1894"/>
      <c r="E508" s="631" t="s">
        <v>694</v>
      </c>
      <c r="F508" s="631" t="s">
        <v>440</v>
      </c>
      <c r="G508" s="631" t="s">
        <v>695</v>
      </c>
      <c r="H508" s="631" t="s">
        <v>763</v>
      </c>
      <c r="I508" s="631" t="s">
        <v>764</v>
      </c>
      <c r="J508" s="631" t="s">
        <v>765</v>
      </c>
      <c r="K508" s="632" t="s">
        <v>694</v>
      </c>
      <c r="L508" s="632" t="s">
        <v>440</v>
      </c>
      <c r="M508" s="632" t="s">
        <v>695</v>
      </c>
      <c r="N508" s="632" t="s">
        <v>694</v>
      </c>
      <c r="O508" s="632" t="s">
        <v>440</v>
      </c>
      <c r="P508" s="632" t="s">
        <v>718</v>
      </c>
      <c r="Q508" s="1879"/>
      <c r="R508" s="1879"/>
      <c r="S508" s="1356"/>
      <c r="T508" s="1880"/>
      <c r="U508" s="1356"/>
      <c r="V508" s="1878"/>
      <c r="W508" s="1356"/>
      <c r="X508" s="1875"/>
      <c r="Y508" s="1876"/>
      <c r="Z508" s="1877"/>
      <c r="AA508" s="1874"/>
      <c r="AB508" s="1868"/>
      <c r="AC508" s="1866"/>
      <c r="AD508" s="1866"/>
      <c r="AE508" s="1875"/>
      <c r="AF508" s="1924"/>
      <c r="AG508" s="1876"/>
      <c r="AH508" s="1876"/>
    </row>
    <row r="509" spans="1:34" s="621" customFormat="1" ht="15.75">
      <c r="A509" s="611">
        <v>1</v>
      </c>
      <c r="B509" s="620">
        <v>2</v>
      </c>
      <c r="C509" s="611">
        <v>3</v>
      </c>
      <c r="D509" s="611">
        <v>4</v>
      </c>
      <c r="E509" s="611">
        <v>5</v>
      </c>
      <c r="F509" s="611">
        <v>6</v>
      </c>
      <c r="G509" s="611">
        <v>7</v>
      </c>
      <c r="H509" s="611">
        <v>8</v>
      </c>
      <c r="I509" s="611">
        <v>9</v>
      </c>
      <c r="J509" s="611">
        <v>10</v>
      </c>
      <c r="K509" s="611">
        <v>11</v>
      </c>
      <c r="L509" s="611">
        <v>12</v>
      </c>
      <c r="M509" s="611">
        <v>13</v>
      </c>
      <c r="N509" s="611">
        <v>14</v>
      </c>
      <c r="O509" s="611">
        <v>15</v>
      </c>
      <c r="P509" s="611">
        <v>16</v>
      </c>
      <c r="Q509" s="611">
        <v>17</v>
      </c>
      <c r="R509" s="611"/>
      <c r="S509" s="611">
        <v>18</v>
      </c>
      <c r="T509" s="619">
        <v>19</v>
      </c>
      <c r="U509" s="613">
        <v>20</v>
      </c>
      <c r="V509" s="613">
        <v>21</v>
      </c>
      <c r="W509" s="613">
        <v>22</v>
      </c>
      <c r="X509" s="639">
        <v>23</v>
      </c>
      <c r="Y509" s="640">
        <v>24</v>
      </c>
      <c r="Z509" s="984">
        <v>25</v>
      </c>
      <c r="AA509" s="640">
        <v>26</v>
      </c>
      <c r="AB509" s="618">
        <v>27</v>
      </c>
      <c r="AC509" s="615">
        <v>28</v>
      </c>
      <c r="AD509" s="615">
        <v>29</v>
      </c>
      <c r="AE509" s="615">
        <v>30</v>
      </c>
      <c r="AF509" s="954">
        <v>31</v>
      </c>
      <c r="AG509" s="1004">
        <v>32</v>
      </c>
      <c r="AH509" s="1004">
        <v>33</v>
      </c>
    </row>
    <row r="510" spans="1:34" s="621" customFormat="1" ht="18.75" customHeight="1">
      <c r="A510" s="944">
        <v>1</v>
      </c>
      <c r="B510" s="311">
        <v>83</v>
      </c>
      <c r="C510" s="944"/>
      <c r="D510" s="305" t="s">
        <v>594</v>
      </c>
      <c r="E510" s="481">
        <v>0.16</v>
      </c>
      <c r="F510" s="305"/>
      <c r="G510" s="305">
        <v>762</v>
      </c>
      <c r="H510" s="664">
        <v>10</v>
      </c>
      <c r="I510" s="663">
        <v>1122</v>
      </c>
      <c r="J510" s="663">
        <f aca="true" t="shared" si="109" ref="J510:J515">I510+H510</f>
        <v>1132</v>
      </c>
      <c r="K510" s="305"/>
      <c r="L510" s="305"/>
      <c r="M510" s="320"/>
      <c r="N510" s="646"/>
      <c r="O510" s="649"/>
      <c r="P510" s="646"/>
      <c r="Q510" s="305"/>
      <c r="R510" s="305">
        <f aca="true" t="shared" si="110" ref="R510:R515">SUM(K510:Q510)</f>
        <v>0</v>
      </c>
      <c r="S510" s="308">
        <f aca="true" t="shared" si="111" ref="S510:S515">G510-M510</f>
        <v>762</v>
      </c>
      <c r="T510" s="673">
        <f aca="true" t="shared" si="112" ref="T510:T515">J510-P510</f>
        <v>1132</v>
      </c>
      <c r="U510" s="316">
        <v>10000</v>
      </c>
      <c r="V510" s="316">
        <v>9238</v>
      </c>
      <c r="W510" s="316">
        <f aca="true" t="shared" si="113" ref="W510:W515">U510-V510</f>
        <v>762</v>
      </c>
      <c r="X510" s="578">
        <f aca="true" t="shared" si="114" ref="X510:X515">V510+M510</f>
        <v>9238</v>
      </c>
      <c r="Y510" s="39"/>
      <c r="Z510" s="979"/>
      <c r="AA510" s="39"/>
      <c r="AB510" s="927">
        <v>83</v>
      </c>
      <c r="AC510" s="809">
        <v>2235</v>
      </c>
      <c r="AD510" s="809">
        <v>135</v>
      </c>
      <c r="AE510" s="809">
        <v>2235</v>
      </c>
      <c r="AF510" s="955">
        <v>135</v>
      </c>
      <c r="AG510" s="809">
        <f t="shared" si="102"/>
        <v>2235</v>
      </c>
      <c r="AH510" s="809">
        <f t="shared" si="103"/>
        <v>135</v>
      </c>
    </row>
    <row r="511" spans="1:34" s="621" customFormat="1" ht="15.75">
      <c r="A511" s="944">
        <v>2</v>
      </c>
      <c r="B511" s="311">
        <v>334</v>
      </c>
      <c r="C511" s="944"/>
      <c r="D511" s="305" t="s">
        <v>595</v>
      </c>
      <c r="E511" s="481">
        <v>0.16</v>
      </c>
      <c r="F511" s="305"/>
      <c r="G511" s="305">
        <v>0</v>
      </c>
      <c r="H511" s="664">
        <v>0</v>
      </c>
      <c r="I511" s="663">
        <v>7608</v>
      </c>
      <c r="J511" s="663">
        <f t="shared" si="109"/>
        <v>7608</v>
      </c>
      <c r="K511" s="305"/>
      <c r="L511" s="305"/>
      <c r="M511" s="320"/>
      <c r="N511" s="646"/>
      <c r="O511" s="649"/>
      <c r="P511" s="646"/>
      <c r="Q511" s="305"/>
      <c r="R511" s="305">
        <f t="shared" si="110"/>
        <v>0</v>
      </c>
      <c r="S511" s="308">
        <f t="shared" si="111"/>
        <v>0</v>
      </c>
      <c r="T511" s="673">
        <f t="shared" si="112"/>
        <v>7608</v>
      </c>
      <c r="U511" s="316">
        <v>10000</v>
      </c>
      <c r="V511" s="316">
        <v>10000</v>
      </c>
      <c r="W511" s="316">
        <v>0</v>
      </c>
      <c r="X511" s="578">
        <f t="shared" si="114"/>
        <v>10000</v>
      </c>
      <c r="Y511" s="39"/>
      <c r="Z511" s="979"/>
      <c r="AA511" s="39"/>
      <c r="AB511" s="927">
        <v>334</v>
      </c>
      <c r="AC511" s="809">
        <v>4511</v>
      </c>
      <c r="AD511" s="809">
        <v>0</v>
      </c>
      <c r="AE511" s="809">
        <v>5111</v>
      </c>
      <c r="AF511" s="955">
        <v>0</v>
      </c>
      <c r="AG511" s="809">
        <f t="shared" si="102"/>
        <v>5111</v>
      </c>
      <c r="AH511" s="809">
        <f t="shared" si="103"/>
        <v>0</v>
      </c>
    </row>
    <row r="512" spans="1:34" s="621" customFormat="1" ht="15.75">
      <c r="A512" s="944">
        <v>3</v>
      </c>
      <c r="B512" s="311">
        <v>371</v>
      </c>
      <c r="C512" s="944"/>
      <c r="D512" s="305" t="s">
        <v>596</v>
      </c>
      <c r="E512" s="481">
        <v>0.16</v>
      </c>
      <c r="F512" s="305"/>
      <c r="G512" s="305">
        <v>9636</v>
      </c>
      <c r="H512" s="664">
        <v>128</v>
      </c>
      <c r="I512" s="663">
        <v>15036</v>
      </c>
      <c r="J512" s="663">
        <f t="shared" si="109"/>
        <v>15164</v>
      </c>
      <c r="K512" s="305"/>
      <c r="L512" s="305"/>
      <c r="M512" s="320"/>
      <c r="N512" s="646"/>
      <c r="O512" s="649"/>
      <c r="P512" s="646"/>
      <c r="Q512" s="305"/>
      <c r="R512" s="305">
        <f t="shared" si="110"/>
        <v>0</v>
      </c>
      <c r="S512" s="308">
        <f t="shared" si="111"/>
        <v>9636</v>
      </c>
      <c r="T512" s="673">
        <f t="shared" si="112"/>
        <v>15164</v>
      </c>
      <c r="U512" s="316">
        <v>10000</v>
      </c>
      <c r="V512" s="316">
        <v>364</v>
      </c>
      <c r="W512" s="316">
        <f t="shared" si="113"/>
        <v>9636</v>
      </c>
      <c r="X512" s="578">
        <f t="shared" si="114"/>
        <v>364</v>
      </c>
      <c r="Y512" s="39"/>
      <c r="Z512" s="979"/>
      <c r="AA512" s="39"/>
      <c r="AB512" s="927">
        <v>371</v>
      </c>
      <c r="AC512" s="809">
        <v>2674</v>
      </c>
      <c r="AD512" s="809">
        <v>0</v>
      </c>
      <c r="AE512" s="809">
        <v>2674</v>
      </c>
      <c r="AF512" s="955">
        <v>0</v>
      </c>
      <c r="AG512" s="809">
        <f t="shared" si="102"/>
        <v>2674</v>
      </c>
      <c r="AH512" s="809">
        <f t="shared" si="103"/>
        <v>0</v>
      </c>
    </row>
    <row r="513" spans="1:34" s="621" customFormat="1" ht="15.75">
      <c r="A513" s="944">
        <v>4</v>
      </c>
      <c r="B513" s="311">
        <v>372</v>
      </c>
      <c r="C513" s="944"/>
      <c r="D513" s="305" t="s">
        <v>597</v>
      </c>
      <c r="E513" s="481">
        <v>0.16</v>
      </c>
      <c r="F513" s="305"/>
      <c r="G513" s="305">
        <v>4014</v>
      </c>
      <c r="H513" s="664">
        <v>54</v>
      </c>
      <c r="I513" s="663">
        <v>8817</v>
      </c>
      <c r="J513" s="663">
        <f t="shared" si="109"/>
        <v>8871</v>
      </c>
      <c r="K513" s="305"/>
      <c r="L513" s="305"/>
      <c r="M513" s="320">
        <v>4014</v>
      </c>
      <c r="N513" s="646"/>
      <c r="O513" s="649"/>
      <c r="P513" s="646"/>
      <c r="Q513" s="305"/>
      <c r="R513" s="305">
        <f t="shared" si="110"/>
        <v>4014</v>
      </c>
      <c r="S513" s="308">
        <f t="shared" si="111"/>
        <v>0</v>
      </c>
      <c r="T513" s="673">
        <f t="shared" si="112"/>
        <v>8871</v>
      </c>
      <c r="U513" s="316">
        <v>10000</v>
      </c>
      <c r="V513" s="316">
        <v>5986</v>
      </c>
      <c r="W513" s="316">
        <f t="shared" si="113"/>
        <v>4014</v>
      </c>
      <c r="X513" s="578">
        <f t="shared" si="114"/>
        <v>10000</v>
      </c>
      <c r="Y513" s="39"/>
      <c r="Z513" s="979"/>
      <c r="AA513" s="39"/>
      <c r="AB513" s="927">
        <v>372</v>
      </c>
      <c r="AC513" s="809">
        <v>6014</v>
      </c>
      <c r="AD513" s="809">
        <v>0</v>
      </c>
      <c r="AE513" s="809">
        <v>6014</v>
      </c>
      <c r="AF513" s="955">
        <v>0</v>
      </c>
      <c r="AG513" s="809">
        <f t="shared" si="102"/>
        <v>6014</v>
      </c>
      <c r="AH513" s="809">
        <f t="shared" si="103"/>
        <v>0</v>
      </c>
    </row>
    <row r="514" spans="1:34" s="621" customFormat="1" ht="15.75">
      <c r="A514" s="944">
        <v>5</v>
      </c>
      <c r="B514" s="311">
        <v>510</v>
      </c>
      <c r="C514" s="944"/>
      <c r="D514" s="305" t="s">
        <v>598</v>
      </c>
      <c r="E514" s="481">
        <v>0.16</v>
      </c>
      <c r="F514" s="305"/>
      <c r="G514" s="305">
        <v>4754</v>
      </c>
      <c r="H514" s="664">
        <v>63</v>
      </c>
      <c r="I514" s="663">
        <v>9437</v>
      </c>
      <c r="J514" s="663">
        <f t="shared" si="109"/>
        <v>9500</v>
      </c>
      <c r="K514" s="305"/>
      <c r="L514" s="305"/>
      <c r="M514" s="320"/>
      <c r="N514" s="646"/>
      <c r="O514" s="649"/>
      <c r="P514" s="646"/>
      <c r="Q514" s="305"/>
      <c r="R514" s="305">
        <f t="shared" si="110"/>
        <v>0</v>
      </c>
      <c r="S514" s="308">
        <f t="shared" si="111"/>
        <v>4754</v>
      </c>
      <c r="T514" s="673">
        <f t="shared" si="112"/>
        <v>9500</v>
      </c>
      <c r="U514" s="316">
        <v>10000</v>
      </c>
      <c r="V514" s="316">
        <v>5246</v>
      </c>
      <c r="W514" s="316">
        <f t="shared" si="113"/>
        <v>4754</v>
      </c>
      <c r="X514" s="578">
        <f t="shared" si="114"/>
        <v>5246</v>
      </c>
      <c r="Y514" s="39"/>
      <c r="Z514" s="979"/>
      <c r="AA514" s="39"/>
      <c r="AB514" s="927">
        <v>510</v>
      </c>
      <c r="AC514" s="809">
        <v>3487</v>
      </c>
      <c r="AD514" s="809">
        <v>5</v>
      </c>
      <c r="AE514" s="809">
        <v>3487</v>
      </c>
      <c r="AF514" s="955">
        <v>5</v>
      </c>
      <c r="AG514" s="809">
        <f t="shared" si="102"/>
        <v>3487</v>
      </c>
      <c r="AH514" s="809">
        <f t="shared" si="103"/>
        <v>5</v>
      </c>
    </row>
    <row r="515" spans="1:34" s="621" customFormat="1" ht="15.75">
      <c r="A515" s="944">
        <v>6</v>
      </c>
      <c r="B515" s="311">
        <v>603</v>
      </c>
      <c r="C515" s="944"/>
      <c r="D515" s="305" t="s">
        <v>599</v>
      </c>
      <c r="E515" s="305"/>
      <c r="F515" s="305"/>
      <c r="G515" s="305">
        <v>0</v>
      </c>
      <c r="H515" s="664">
        <f>W515/120</f>
        <v>0</v>
      </c>
      <c r="I515" s="663">
        <v>1775</v>
      </c>
      <c r="J515" s="663">
        <f t="shared" si="109"/>
        <v>1775</v>
      </c>
      <c r="K515" s="305"/>
      <c r="L515" s="305"/>
      <c r="M515" s="320"/>
      <c r="N515" s="646"/>
      <c r="O515" s="646"/>
      <c r="P515" s="646"/>
      <c r="Q515" s="305"/>
      <c r="R515" s="305">
        <f t="shared" si="110"/>
        <v>0</v>
      </c>
      <c r="S515" s="308">
        <f t="shared" si="111"/>
        <v>0</v>
      </c>
      <c r="T515" s="673">
        <f t="shared" si="112"/>
        <v>1775</v>
      </c>
      <c r="U515" s="316">
        <v>10000</v>
      </c>
      <c r="V515" s="316">
        <v>10000</v>
      </c>
      <c r="W515" s="316">
        <f t="shared" si="113"/>
        <v>0</v>
      </c>
      <c r="X515" s="578">
        <f t="shared" si="114"/>
        <v>10000</v>
      </c>
      <c r="Y515" s="39"/>
      <c r="Z515" s="979"/>
      <c r="AA515" s="39"/>
      <c r="AB515" s="927">
        <v>603</v>
      </c>
      <c r="AC515" s="809">
        <v>3131</v>
      </c>
      <c r="AD515" s="809">
        <v>19</v>
      </c>
      <c r="AE515" s="809">
        <v>3131</v>
      </c>
      <c r="AF515" s="955">
        <v>19</v>
      </c>
      <c r="AG515" s="809">
        <f t="shared" si="102"/>
        <v>3131</v>
      </c>
      <c r="AH515" s="809">
        <f t="shared" si="103"/>
        <v>19</v>
      </c>
    </row>
    <row r="516" spans="1:34" s="621" customFormat="1" ht="15.75" customHeight="1" hidden="1">
      <c r="A516" s="944"/>
      <c r="B516" s="311"/>
      <c r="C516" s="944"/>
      <c r="D516" s="305"/>
      <c r="E516" s="305"/>
      <c r="F516" s="305"/>
      <c r="G516" s="355"/>
      <c r="H516" s="486"/>
      <c r="I516" s="305"/>
      <c r="J516" s="355"/>
      <c r="K516" s="305"/>
      <c r="L516" s="305"/>
      <c r="M516" s="355"/>
      <c r="N516" s="646"/>
      <c r="O516" s="646"/>
      <c r="P516" s="646"/>
      <c r="Q516" s="305"/>
      <c r="R516" s="305"/>
      <c r="S516" s="308"/>
      <c r="T516" s="673"/>
      <c r="U516" s="39"/>
      <c r="V516" s="39"/>
      <c r="W516" s="39"/>
      <c r="X516" s="578">
        <f aca="true" t="shared" si="115" ref="X516:X537">V516+K516+L516+M516</f>
        <v>0</v>
      </c>
      <c r="Y516" s="39">
        <f aca="true" t="shared" si="116" ref="Y516:Y537">U516-X516</f>
        <v>0</v>
      </c>
      <c r="Z516" s="979"/>
      <c r="AA516" s="39"/>
      <c r="AB516" s="32"/>
      <c r="AC516" s="809"/>
      <c r="AD516" s="809"/>
      <c r="AE516" s="809">
        <v>0</v>
      </c>
      <c r="AF516" s="955">
        <v>0</v>
      </c>
      <c r="AG516" s="809">
        <f t="shared" si="102"/>
        <v>0</v>
      </c>
      <c r="AH516" s="809">
        <f t="shared" si="103"/>
        <v>0</v>
      </c>
    </row>
    <row r="517" spans="1:34" s="621" customFormat="1" ht="15.75" customHeight="1" hidden="1">
      <c r="A517" s="944"/>
      <c r="B517" s="311"/>
      <c r="C517" s="944"/>
      <c r="D517" s="305"/>
      <c r="E517" s="305"/>
      <c r="F517" s="305"/>
      <c r="G517" s="355"/>
      <c r="H517" s="486"/>
      <c r="I517" s="305"/>
      <c r="J517" s="355"/>
      <c r="K517" s="305"/>
      <c r="L517" s="305"/>
      <c r="M517" s="355"/>
      <c r="N517" s="646"/>
      <c r="O517" s="646"/>
      <c r="P517" s="646"/>
      <c r="Q517" s="305"/>
      <c r="R517" s="305"/>
      <c r="S517" s="308"/>
      <c r="T517" s="673"/>
      <c r="U517" s="39"/>
      <c r="V517" s="39"/>
      <c r="W517" s="39"/>
      <c r="X517" s="578">
        <f t="shared" si="115"/>
        <v>0</v>
      </c>
      <c r="Y517" s="39">
        <f t="shared" si="116"/>
        <v>0</v>
      </c>
      <c r="Z517" s="979"/>
      <c r="AA517" s="39"/>
      <c r="AB517" s="32"/>
      <c r="AC517" s="809"/>
      <c r="AD517" s="809"/>
      <c r="AE517" s="809">
        <v>0</v>
      </c>
      <c r="AF517" s="955">
        <v>0</v>
      </c>
      <c r="AG517" s="809">
        <f t="shared" si="102"/>
        <v>0</v>
      </c>
      <c r="AH517" s="809">
        <f t="shared" si="103"/>
        <v>0</v>
      </c>
    </row>
    <row r="518" spans="1:34" s="621" customFormat="1" ht="15.75" customHeight="1" hidden="1">
      <c r="A518" s="944"/>
      <c r="B518" s="311"/>
      <c r="C518" s="944"/>
      <c r="D518" s="305"/>
      <c r="E518" s="305"/>
      <c r="F518" s="305"/>
      <c r="G518" s="355"/>
      <c r="H518" s="486"/>
      <c r="I518" s="305"/>
      <c r="J518" s="355"/>
      <c r="K518" s="305"/>
      <c r="L518" s="305"/>
      <c r="M518" s="355"/>
      <c r="N518" s="646"/>
      <c r="O518" s="646"/>
      <c r="P518" s="646"/>
      <c r="Q518" s="305"/>
      <c r="R518" s="305"/>
      <c r="S518" s="308"/>
      <c r="T518" s="673"/>
      <c r="U518" s="39"/>
      <c r="V518" s="39"/>
      <c r="W518" s="39"/>
      <c r="X518" s="578">
        <f t="shared" si="115"/>
        <v>0</v>
      </c>
      <c r="Y518" s="39">
        <f t="shared" si="116"/>
        <v>0</v>
      </c>
      <c r="Z518" s="979"/>
      <c r="AA518" s="39"/>
      <c r="AB518" s="32"/>
      <c r="AC518" s="809"/>
      <c r="AD518" s="809"/>
      <c r="AE518" s="809">
        <v>0</v>
      </c>
      <c r="AF518" s="955">
        <v>0</v>
      </c>
      <c r="AG518" s="809">
        <f t="shared" si="102"/>
        <v>0</v>
      </c>
      <c r="AH518" s="809">
        <f t="shared" si="103"/>
        <v>0</v>
      </c>
    </row>
    <row r="519" spans="1:34" s="621" customFormat="1" ht="15.75" customHeight="1" hidden="1">
      <c r="A519" s="944"/>
      <c r="B519" s="311"/>
      <c r="C519" s="944"/>
      <c r="D519" s="305"/>
      <c r="E519" s="305"/>
      <c r="F519" s="305"/>
      <c r="G519" s="355"/>
      <c r="H519" s="486"/>
      <c r="I519" s="305"/>
      <c r="J519" s="355"/>
      <c r="K519" s="305"/>
      <c r="L519" s="305"/>
      <c r="M519" s="355"/>
      <c r="N519" s="646"/>
      <c r="O519" s="646"/>
      <c r="P519" s="646"/>
      <c r="Q519" s="305"/>
      <c r="R519" s="305"/>
      <c r="S519" s="308"/>
      <c r="T519" s="673"/>
      <c r="U519" s="39"/>
      <c r="V519" s="39"/>
      <c r="W519" s="39"/>
      <c r="X519" s="578">
        <f t="shared" si="115"/>
        <v>0</v>
      </c>
      <c r="Y519" s="39">
        <f t="shared" si="116"/>
        <v>0</v>
      </c>
      <c r="Z519" s="979"/>
      <c r="AA519" s="39"/>
      <c r="AB519" s="32"/>
      <c r="AC519" s="809"/>
      <c r="AD519" s="809"/>
      <c r="AE519" s="809">
        <v>0</v>
      </c>
      <c r="AF519" s="955">
        <v>0</v>
      </c>
      <c r="AG519" s="809">
        <f t="shared" si="102"/>
        <v>0</v>
      </c>
      <c r="AH519" s="809">
        <f t="shared" si="103"/>
        <v>0</v>
      </c>
    </row>
    <row r="520" spans="1:34" s="621" customFormat="1" ht="15.75" customHeight="1" hidden="1">
      <c r="A520" s="944"/>
      <c r="B520" s="311"/>
      <c r="C520" s="944"/>
      <c r="D520" s="305"/>
      <c r="E520" s="305"/>
      <c r="F520" s="305"/>
      <c r="G520" s="355"/>
      <c r="H520" s="486"/>
      <c r="I520" s="305"/>
      <c r="J520" s="355"/>
      <c r="K520" s="305"/>
      <c r="L520" s="305"/>
      <c r="M520" s="355"/>
      <c r="N520" s="646"/>
      <c r="O520" s="646"/>
      <c r="P520" s="646"/>
      <c r="Q520" s="305"/>
      <c r="R520" s="305"/>
      <c r="S520" s="308"/>
      <c r="T520" s="673"/>
      <c r="U520" s="39"/>
      <c r="V520" s="39"/>
      <c r="W520" s="39"/>
      <c r="X520" s="578">
        <f t="shared" si="115"/>
        <v>0</v>
      </c>
      <c r="Y520" s="39">
        <f t="shared" si="116"/>
        <v>0</v>
      </c>
      <c r="Z520" s="979"/>
      <c r="AA520" s="39"/>
      <c r="AB520" s="32"/>
      <c r="AC520" s="809"/>
      <c r="AD520" s="809"/>
      <c r="AE520" s="809">
        <v>0</v>
      </c>
      <c r="AF520" s="955">
        <v>0</v>
      </c>
      <c r="AG520" s="809">
        <f t="shared" si="102"/>
        <v>0</v>
      </c>
      <c r="AH520" s="809">
        <f t="shared" si="103"/>
        <v>0</v>
      </c>
    </row>
    <row r="521" spans="1:34" s="621" customFormat="1" ht="15.75" customHeight="1" hidden="1">
      <c r="A521" s="944"/>
      <c r="B521" s="311"/>
      <c r="C521" s="944"/>
      <c r="D521" s="305"/>
      <c r="E521" s="305"/>
      <c r="F521" s="305"/>
      <c r="G521" s="355"/>
      <c r="H521" s="486"/>
      <c r="I521" s="305"/>
      <c r="J521" s="355"/>
      <c r="K521" s="305"/>
      <c r="L521" s="305"/>
      <c r="M521" s="355"/>
      <c r="N521" s="646"/>
      <c r="O521" s="646"/>
      <c r="P521" s="646"/>
      <c r="Q521" s="305"/>
      <c r="R521" s="305"/>
      <c r="S521" s="308"/>
      <c r="T521" s="673"/>
      <c r="U521" s="39"/>
      <c r="V521" s="39"/>
      <c r="W521" s="39"/>
      <c r="X521" s="578">
        <f t="shared" si="115"/>
        <v>0</v>
      </c>
      <c r="Y521" s="39">
        <f t="shared" si="116"/>
        <v>0</v>
      </c>
      <c r="Z521" s="979"/>
      <c r="AA521" s="39"/>
      <c r="AB521" s="32"/>
      <c r="AC521" s="809"/>
      <c r="AD521" s="809"/>
      <c r="AE521" s="809">
        <v>0</v>
      </c>
      <c r="AF521" s="955">
        <v>0</v>
      </c>
      <c r="AG521" s="809">
        <f aca="true" t="shared" si="117" ref="AG521:AG572">AE521+N521+O521+P521</f>
        <v>0</v>
      </c>
      <c r="AH521" s="809">
        <f aca="true" t="shared" si="118" ref="AH521:AH572">AF521+Q521</f>
        <v>0</v>
      </c>
    </row>
    <row r="522" spans="1:34" s="621" customFormat="1" ht="15.75" customHeight="1" hidden="1">
      <c r="A522" s="944"/>
      <c r="B522" s="311"/>
      <c r="C522" s="944"/>
      <c r="D522" s="305"/>
      <c r="E522" s="305"/>
      <c r="F522" s="305"/>
      <c r="G522" s="355"/>
      <c r="H522" s="486"/>
      <c r="I522" s="305"/>
      <c r="J522" s="355"/>
      <c r="K522" s="305"/>
      <c r="L522" s="305"/>
      <c r="M522" s="355"/>
      <c r="N522" s="646"/>
      <c r="O522" s="646"/>
      <c r="P522" s="646"/>
      <c r="Q522" s="305"/>
      <c r="R522" s="305"/>
      <c r="S522" s="308"/>
      <c r="T522" s="673"/>
      <c r="U522" s="39"/>
      <c r="V522" s="39"/>
      <c r="W522" s="39"/>
      <c r="X522" s="578">
        <f t="shared" si="115"/>
        <v>0</v>
      </c>
      <c r="Y522" s="39">
        <f t="shared" si="116"/>
        <v>0</v>
      </c>
      <c r="Z522" s="979"/>
      <c r="AA522" s="39"/>
      <c r="AB522" s="32"/>
      <c r="AC522" s="809"/>
      <c r="AD522" s="809"/>
      <c r="AE522" s="809">
        <v>0</v>
      </c>
      <c r="AF522" s="955">
        <v>0</v>
      </c>
      <c r="AG522" s="809">
        <f t="shared" si="117"/>
        <v>0</v>
      </c>
      <c r="AH522" s="809">
        <f t="shared" si="118"/>
        <v>0</v>
      </c>
    </row>
    <row r="523" spans="1:34" s="621" customFormat="1" ht="15.75" customHeight="1" hidden="1">
      <c r="A523" s="944"/>
      <c r="B523" s="311"/>
      <c r="C523" s="944"/>
      <c r="D523" s="305"/>
      <c r="E523" s="305"/>
      <c r="F523" s="305"/>
      <c r="G523" s="355"/>
      <c r="H523" s="486"/>
      <c r="I523" s="305"/>
      <c r="J523" s="355"/>
      <c r="K523" s="305"/>
      <c r="L523" s="305"/>
      <c r="M523" s="355"/>
      <c r="N523" s="646"/>
      <c r="O523" s="646"/>
      <c r="P523" s="646"/>
      <c r="Q523" s="305"/>
      <c r="R523" s="305"/>
      <c r="S523" s="308"/>
      <c r="T523" s="673"/>
      <c r="U523" s="39"/>
      <c r="V523" s="39"/>
      <c r="W523" s="39"/>
      <c r="X523" s="578">
        <f t="shared" si="115"/>
        <v>0</v>
      </c>
      <c r="Y523" s="39">
        <f t="shared" si="116"/>
        <v>0</v>
      </c>
      <c r="Z523" s="979"/>
      <c r="AA523" s="39"/>
      <c r="AB523" s="32"/>
      <c r="AC523" s="809"/>
      <c r="AD523" s="809"/>
      <c r="AE523" s="809">
        <v>0</v>
      </c>
      <c r="AF523" s="955">
        <v>0</v>
      </c>
      <c r="AG523" s="809">
        <f t="shared" si="117"/>
        <v>0</v>
      </c>
      <c r="AH523" s="809">
        <f t="shared" si="118"/>
        <v>0</v>
      </c>
    </row>
    <row r="524" spans="1:34" s="621" customFormat="1" ht="15.75" customHeight="1" hidden="1">
      <c r="A524" s="944"/>
      <c r="B524" s="311"/>
      <c r="C524" s="944"/>
      <c r="D524" s="305"/>
      <c r="E524" s="305"/>
      <c r="F524" s="305"/>
      <c r="G524" s="355"/>
      <c r="H524" s="486"/>
      <c r="I524" s="305"/>
      <c r="J524" s="355"/>
      <c r="K524" s="305"/>
      <c r="L524" s="305"/>
      <c r="M524" s="355"/>
      <c r="N524" s="646"/>
      <c r="O524" s="646"/>
      <c r="P524" s="646"/>
      <c r="Q524" s="305"/>
      <c r="R524" s="305"/>
      <c r="S524" s="308"/>
      <c r="T524" s="673"/>
      <c r="U524" s="39"/>
      <c r="V524" s="39"/>
      <c r="W524" s="39"/>
      <c r="X524" s="578">
        <f t="shared" si="115"/>
        <v>0</v>
      </c>
      <c r="Y524" s="39">
        <f t="shared" si="116"/>
        <v>0</v>
      </c>
      <c r="Z524" s="979"/>
      <c r="AA524" s="39"/>
      <c r="AB524" s="32"/>
      <c r="AC524" s="809"/>
      <c r="AD524" s="809"/>
      <c r="AE524" s="809">
        <v>0</v>
      </c>
      <c r="AF524" s="955">
        <v>0</v>
      </c>
      <c r="AG524" s="809">
        <f t="shared" si="117"/>
        <v>0</v>
      </c>
      <c r="AH524" s="809">
        <f t="shared" si="118"/>
        <v>0</v>
      </c>
    </row>
    <row r="525" spans="1:34" s="621" customFormat="1" ht="15.75" customHeight="1" hidden="1">
      <c r="A525" s="944"/>
      <c r="B525" s="311"/>
      <c r="C525" s="944"/>
      <c r="D525" s="305"/>
      <c r="E525" s="305"/>
      <c r="F525" s="305"/>
      <c r="G525" s="355"/>
      <c r="H525" s="486"/>
      <c r="I525" s="305"/>
      <c r="J525" s="355"/>
      <c r="K525" s="305"/>
      <c r="L525" s="305"/>
      <c r="M525" s="355"/>
      <c r="N525" s="646"/>
      <c r="O525" s="646"/>
      <c r="P525" s="646"/>
      <c r="Q525" s="305"/>
      <c r="R525" s="305"/>
      <c r="S525" s="308"/>
      <c r="T525" s="673"/>
      <c r="U525" s="39"/>
      <c r="V525" s="39"/>
      <c r="W525" s="39"/>
      <c r="X525" s="578">
        <f t="shared" si="115"/>
        <v>0</v>
      </c>
      <c r="Y525" s="39">
        <f t="shared" si="116"/>
        <v>0</v>
      </c>
      <c r="Z525" s="979"/>
      <c r="AA525" s="39"/>
      <c r="AB525" s="32"/>
      <c r="AC525" s="809"/>
      <c r="AD525" s="809"/>
      <c r="AE525" s="809">
        <v>0</v>
      </c>
      <c r="AF525" s="955">
        <v>0</v>
      </c>
      <c r="AG525" s="809">
        <f t="shared" si="117"/>
        <v>0</v>
      </c>
      <c r="AH525" s="809">
        <f t="shared" si="118"/>
        <v>0</v>
      </c>
    </row>
    <row r="526" spans="1:34" s="621" customFormat="1" ht="15.75" customHeight="1" hidden="1">
      <c r="A526" s="944"/>
      <c r="B526" s="311"/>
      <c r="C526" s="944"/>
      <c r="D526" s="305"/>
      <c r="E526" s="305"/>
      <c r="F526" s="305"/>
      <c r="G526" s="355"/>
      <c r="H526" s="486"/>
      <c r="I526" s="305"/>
      <c r="J526" s="355"/>
      <c r="K526" s="305"/>
      <c r="L526" s="305"/>
      <c r="M526" s="355"/>
      <c r="N526" s="646"/>
      <c r="O526" s="646"/>
      <c r="P526" s="646"/>
      <c r="Q526" s="305"/>
      <c r="R526" s="305"/>
      <c r="S526" s="308"/>
      <c r="T526" s="673"/>
      <c r="U526" s="39"/>
      <c r="V526" s="39"/>
      <c r="W526" s="39"/>
      <c r="X526" s="578">
        <f t="shared" si="115"/>
        <v>0</v>
      </c>
      <c r="Y526" s="39">
        <f t="shared" si="116"/>
        <v>0</v>
      </c>
      <c r="Z526" s="979"/>
      <c r="AA526" s="39"/>
      <c r="AB526" s="32"/>
      <c r="AC526" s="809"/>
      <c r="AD526" s="809"/>
      <c r="AE526" s="809">
        <v>0</v>
      </c>
      <c r="AF526" s="955">
        <v>0</v>
      </c>
      <c r="AG526" s="809">
        <f t="shared" si="117"/>
        <v>0</v>
      </c>
      <c r="AH526" s="809">
        <f t="shared" si="118"/>
        <v>0</v>
      </c>
    </row>
    <row r="527" spans="1:34" s="621" customFormat="1" ht="15.75" customHeight="1" hidden="1">
      <c r="A527" s="944"/>
      <c r="B527" s="311"/>
      <c r="C527" s="944"/>
      <c r="D527" s="305"/>
      <c r="E527" s="305"/>
      <c r="F527" s="305"/>
      <c r="G527" s="355"/>
      <c r="H527" s="486"/>
      <c r="I527" s="305"/>
      <c r="J527" s="355"/>
      <c r="K527" s="305"/>
      <c r="L527" s="305"/>
      <c r="M527" s="355"/>
      <c r="N527" s="646"/>
      <c r="O527" s="646"/>
      <c r="P527" s="646"/>
      <c r="Q527" s="305"/>
      <c r="R527" s="305"/>
      <c r="S527" s="308"/>
      <c r="T527" s="673"/>
      <c r="U527" s="39"/>
      <c r="V527" s="39"/>
      <c r="W527" s="39"/>
      <c r="X527" s="578">
        <f t="shared" si="115"/>
        <v>0</v>
      </c>
      <c r="Y527" s="39">
        <f t="shared" si="116"/>
        <v>0</v>
      </c>
      <c r="Z527" s="979"/>
      <c r="AA527" s="39"/>
      <c r="AB527" s="32"/>
      <c r="AC527" s="809"/>
      <c r="AD527" s="809"/>
      <c r="AE527" s="809">
        <v>0</v>
      </c>
      <c r="AF527" s="955">
        <v>0</v>
      </c>
      <c r="AG527" s="809">
        <f t="shared" si="117"/>
        <v>0</v>
      </c>
      <c r="AH527" s="809">
        <f t="shared" si="118"/>
        <v>0</v>
      </c>
    </row>
    <row r="528" spans="1:34" s="621" customFormat="1" ht="15.75" customHeight="1" hidden="1">
      <c r="A528" s="944"/>
      <c r="B528" s="311"/>
      <c r="C528" s="944"/>
      <c r="D528" s="305"/>
      <c r="E528" s="305"/>
      <c r="F528" s="305"/>
      <c r="G528" s="355"/>
      <c r="H528" s="486"/>
      <c r="I528" s="305"/>
      <c r="J528" s="355"/>
      <c r="K528" s="305"/>
      <c r="L528" s="305"/>
      <c r="M528" s="355"/>
      <c r="N528" s="646"/>
      <c r="O528" s="646"/>
      <c r="P528" s="646"/>
      <c r="Q528" s="305"/>
      <c r="R528" s="305"/>
      <c r="S528" s="308"/>
      <c r="T528" s="673"/>
      <c r="U528" s="39"/>
      <c r="V528" s="39"/>
      <c r="W528" s="39"/>
      <c r="X528" s="578">
        <f t="shared" si="115"/>
        <v>0</v>
      </c>
      <c r="Y528" s="39">
        <f t="shared" si="116"/>
        <v>0</v>
      </c>
      <c r="Z528" s="979"/>
      <c r="AA528" s="39"/>
      <c r="AB528" s="32"/>
      <c r="AC528" s="809"/>
      <c r="AD528" s="809"/>
      <c r="AE528" s="809">
        <v>0</v>
      </c>
      <c r="AF528" s="955">
        <v>0</v>
      </c>
      <c r="AG528" s="809">
        <f t="shared" si="117"/>
        <v>0</v>
      </c>
      <c r="AH528" s="809">
        <f t="shared" si="118"/>
        <v>0</v>
      </c>
    </row>
    <row r="529" spans="1:34" s="621" customFormat="1" ht="15.75" customHeight="1" hidden="1">
      <c r="A529" s="944"/>
      <c r="B529" s="311"/>
      <c r="C529" s="944"/>
      <c r="D529" s="305"/>
      <c r="E529" s="305"/>
      <c r="F529" s="305"/>
      <c r="G529" s="355"/>
      <c r="H529" s="486"/>
      <c r="I529" s="305"/>
      <c r="J529" s="355"/>
      <c r="K529" s="305"/>
      <c r="L529" s="305"/>
      <c r="M529" s="355"/>
      <c r="N529" s="646"/>
      <c r="O529" s="646"/>
      <c r="P529" s="646"/>
      <c r="Q529" s="305"/>
      <c r="R529" s="305"/>
      <c r="S529" s="308"/>
      <c r="T529" s="673"/>
      <c r="U529" s="39"/>
      <c r="V529" s="39"/>
      <c r="W529" s="39"/>
      <c r="X529" s="578">
        <f t="shared" si="115"/>
        <v>0</v>
      </c>
      <c r="Y529" s="39">
        <f t="shared" si="116"/>
        <v>0</v>
      </c>
      <c r="Z529" s="979"/>
      <c r="AA529" s="39"/>
      <c r="AB529" s="32"/>
      <c r="AC529" s="809"/>
      <c r="AD529" s="809"/>
      <c r="AE529" s="809">
        <v>0</v>
      </c>
      <c r="AF529" s="955">
        <v>0</v>
      </c>
      <c r="AG529" s="809">
        <f t="shared" si="117"/>
        <v>0</v>
      </c>
      <c r="AH529" s="809">
        <f t="shared" si="118"/>
        <v>0</v>
      </c>
    </row>
    <row r="530" spans="1:34" s="621" customFormat="1" ht="15.75" customHeight="1" hidden="1">
      <c r="A530" s="944"/>
      <c r="B530" s="311"/>
      <c r="C530" s="944"/>
      <c r="D530" s="305"/>
      <c r="E530" s="305"/>
      <c r="F530" s="305"/>
      <c r="G530" s="355"/>
      <c r="H530" s="486"/>
      <c r="I530" s="305"/>
      <c r="J530" s="355"/>
      <c r="K530" s="305"/>
      <c r="L530" s="305"/>
      <c r="M530" s="355"/>
      <c r="N530" s="646"/>
      <c r="O530" s="646"/>
      <c r="P530" s="646"/>
      <c r="Q530" s="305"/>
      <c r="R530" s="305"/>
      <c r="S530" s="308"/>
      <c r="T530" s="673"/>
      <c r="U530" s="39"/>
      <c r="V530" s="39"/>
      <c r="W530" s="39"/>
      <c r="X530" s="578">
        <f t="shared" si="115"/>
        <v>0</v>
      </c>
      <c r="Y530" s="39">
        <f t="shared" si="116"/>
        <v>0</v>
      </c>
      <c r="Z530" s="979"/>
      <c r="AA530" s="39"/>
      <c r="AB530" s="32"/>
      <c r="AC530" s="809"/>
      <c r="AD530" s="809"/>
      <c r="AE530" s="809">
        <v>0</v>
      </c>
      <c r="AF530" s="955">
        <v>0</v>
      </c>
      <c r="AG530" s="809">
        <f t="shared" si="117"/>
        <v>0</v>
      </c>
      <c r="AH530" s="809">
        <f t="shared" si="118"/>
        <v>0</v>
      </c>
    </row>
    <row r="531" spans="1:34" s="621" customFormat="1" ht="15.75" customHeight="1" hidden="1">
      <c r="A531" s="944"/>
      <c r="B531" s="311"/>
      <c r="C531" s="944"/>
      <c r="D531" s="305"/>
      <c r="E531" s="305"/>
      <c r="F531" s="305"/>
      <c r="G531" s="355"/>
      <c r="H531" s="486"/>
      <c r="I531" s="305"/>
      <c r="J531" s="355"/>
      <c r="K531" s="305"/>
      <c r="L531" s="305"/>
      <c r="M531" s="355"/>
      <c r="N531" s="646"/>
      <c r="O531" s="646"/>
      <c r="P531" s="646"/>
      <c r="Q531" s="305"/>
      <c r="R531" s="305"/>
      <c r="S531" s="308"/>
      <c r="T531" s="673"/>
      <c r="U531" s="39"/>
      <c r="V531" s="39"/>
      <c r="W531" s="39"/>
      <c r="X531" s="578">
        <f t="shared" si="115"/>
        <v>0</v>
      </c>
      <c r="Y531" s="39">
        <f t="shared" si="116"/>
        <v>0</v>
      </c>
      <c r="Z531" s="979"/>
      <c r="AA531" s="39"/>
      <c r="AB531" s="32"/>
      <c r="AC531" s="809"/>
      <c r="AD531" s="809"/>
      <c r="AE531" s="809">
        <v>0</v>
      </c>
      <c r="AF531" s="955">
        <v>0</v>
      </c>
      <c r="AG531" s="809">
        <f t="shared" si="117"/>
        <v>0</v>
      </c>
      <c r="AH531" s="809">
        <f t="shared" si="118"/>
        <v>0</v>
      </c>
    </row>
    <row r="532" spans="1:34" s="621" customFormat="1" ht="15.75" customHeight="1" hidden="1">
      <c r="A532" s="944"/>
      <c r="B532" s="311"/>
      <c r="C532" s="944"/>
      <c r="D532" s="305"/>
      <c r="E532" s="305"/>
      <c r="F532" s="305"/>
      <c r="G532" s="355"/>
      <c r="H532" s="486"/>
      <c r="I532" s="305"/>
      <c r="J532" s="355"/>
      <c r="K532" s="305"/>
      <c r="L532" s="305"/>
      <c r="M532" s="355"/>
      <c r="N532" s="646"/>
      <c r="O532" s="646"/>
      <c r="P532" s="646"/>
      <c r="Q532" s="305"/>
      <c r="R532" s="305"/>
      <c r="S532" s="308"/>
      <c r="T532" s="673"/>
      <c r="U532" s="39"/>
      <c r="V532" s="39"/>
      <c r="W532" s="39"/>
      <c r="X532" s="578">
        <f t="shared" si="115"/>
        <v>0</v>
      </c>
      <c r="Y532" s="39">
        <f t="shared" si="116"/>
        <v>0</v>
      </c>
      <c r="Z532" s="979"/>
      <c r="AA532" s="39"/>
      <c r="AB532" s="32"/>
      <c r="AC532" s="809"/>
      <c r="AD532" s="809"/>
      <c r="AE532" s="809">
        <v>0</v>
      </c>
      <c r="AF532" s="955">
        <v>0</v>
      </c>
      <c r="AG532" s="809">
        <f t="shared" si="117"/>
        <v>0</v>
      </c>
      <c r="AH532" s="809">
        <f t="shared" si="118"/>
        <v>0</v>
      </c>
    </row>
    <row r="533" spans="1:34" s="621" customFormat="1" ht="15.75" customHeight="1" hidden="1">
      <c r="A533" s="944"/>
      <c r="B533" s="311"/>
      <c r="C533" s="944"/>
      <c r="D533" s="305"/>
      <c r="E533" s="305"/>
      <c r="F533" s="305"/>
      <c r="G533" s="355"/>
      <c r="H533" s="486"/>
      <c r="I533" s="305"/>
      <c r="J533" s="355"/>
      <c r="K533" s="305"/>
      <c r="L533" s="305"/>
      <c r="M533" s="355"/>
      <c r="N533" s="646"/>
      <c r="O533" s="646"/>
      <c r="P533" s="646"/>
      <c r="Q533" s="305"/>
      <c r="R533" s="305"/>
      <c r="S533" s="308"/>
      <c r="T533" s="673"/>
      <c r="U533" s="39"/>
      <c r="V533" s="39"/>
      <c r="W533" s="39"/>
      <c r="X533" s="578">
        <f t="shared" si="115"/>
        <v>0</v>
      </c>
      <c r="Y533" s="39">
        <f t="shared" si="116"/>
        <v>0</v>
      </c>
      <c r="Z533" s="979"/>
      <c r="AA533" s="39"/>
      <c r="AB533" s="32"/>
      <c r="AC533" s="809"/>
      <c r="AD533" s="809"/>
      <c r="AE533" s="809">
        <v>0</v>
      </c>
      <c r="AF533" s="955">
        <v>0</v>
      </c>
      <c r="AG533" s="809">
        <f t="shared" si="117"/>
        <v>0</v>
      </c>
      <c r="AH533" s="809">
        <f t="shared" si="118"/>
        <v>0</v>
      </c>
    </row>
    <row r="534" spans="1:34" s="621" customFormat="1" ht="15.75" customHeight="1" hidden="1">
      <c r="A534" s="944"/>
      <c r="B534" s="311"/>
      <c r="C534" s="944"/>
      <c r="D534" s="305"/>
      <c r="E534" s="305"/>
      <c r="F534" s="305"/>
      <c r="G534" s="355"/>
      <c r="H534" s="486"/>
      <c r="I534" s="305"/>
      <c r="J534" s="355"/>
      <c r="K534" s="305"/>
      <c r="L534" s="305"/>
      <c r="M534" s="355"/>
      <c r="N534" s="646"/>
      <c r="O534" s="646"/>
      <c r="P534" s="646"/>
      <c r="Q534" s="305"/>
      <c r="R534" s="305"/>
      <c r="S534" s="308"/>
      <c r="T534" s="673"/>
      <c r="U534" s="39"/>
      <c r="V534" s="39"/>
      <c r="W534" s="39"/>
      <c r="X534" s="578">
        <f t="shared" si="115"/>
        <v>0</v>
      </c>
      <c r="Y534" s="39">
        <f t="shared" si="116"/>
        <v>0</v>
      </c>
      <c r="Z534" s="979"/>
      <c r="AA534" s="39"/>
      <c r="AB534" s="32"/>
      <c r="AC534" s="809"/>
      <c r="AD534" s="809"/>
      <c r="AE534" s="809">
        <v>0</v>
      </c>
      <c r="AF534" s="955">
        <v>0</v>
      </c>
      <c r="AG534" s="809">
        <f t="shared" si="117"/>
        <v>0</v>
      </c>
      <c r="AH534" s="809">
        <f t="shared" si="118"/>
        <v>0</v>
      </c>
    </row>
    <row r="535" spans="1:34" s="621" customFormat="1" ht="15.75" customHeight="1" hidden="1">
      <c r="A535" s="944"/>
      <c r="B535" s="311"/>
      <c r="C535" s="944"/>
      <c r="D535" s="305"/>
      <c r="E535" s="305"/>
      <c r="F535" s="305"/>
      <c r="G535" s="355"/>
      <c r="H535" s="486"/>
      <c r="I535" s="305"/>
      <c r="J535" s="355"/>
      <c r="K535" s="305"/>
      <c r="L535" s="305"/>
      <c r="M535" s="355"/>
      <c r="N535" s="646"/>
      <c r="O535" s="646"/>
      <c r="P535" s="646"/>
      <c r="Q535" s="305"/>
      <c r="R535" s="305"/>
      <c r="S535" s="308"/>
      <c r="T535" s="673"/>
      <c r="U535" s="39"/>
      <c r="V535" s="39"/>
      <c r="W535" s="39"/>
      <c r="X535" s="578">
        <f t="shared" si="115"/>
        <v>0</v>
      </c>
      <c r="Y535" s="39">
        <f t="shared" si="116"/>
        <v>0</v>
      </c>
      <c r="Z535" s="979"/>
      <c r="AA535" s="39"/>
      <c r="AB535" s="32"/>
      <c r="AC535" s="809"/>
      <c r="AD535" s="809"/>
      <c r="AE535" s="809">
        <v>0</v>
      </c>
      <c r="AF535" s="955">
        <v>0</v>
      </c>
      <c r="AG535" s="809">
        <f t="shared" si="117"/>
        <v>0</v>
      </c>
      <c r="AH535" s="809">
        <f t="shared" si="118"/>
        <v>0</v>
      </c>
    </row>
    <row r="536" spans="1:34" s="621" customFormat="1" ht="15.75" customHeight="1" hidden="1">
      <c r="A536" s="944"/>
      <c r="B536" s="311"/>
      <c r="C536" s="944"/>
      <c r="D536" s="305"/>
      <c r="E536" s="305"/>
      <c r="F536" s="305"/>
      <c r="G536" s="355"/>
      <c r="H536" s="486"/>
      <c r="I536" s="305"/>
      <c r="J536" s="355"/>
      <c r="K536" s="305"/>
      <c r="L536" s="305"/>
      <c r="M536" s="355"/>
      <c r="N536" s="646"/>
      <c r="O536" s="646"/>
      <c r="P536" s="646"/>
      <c r="Q536" s="305"/>
      <c r="R536" s="305"/>
      <c r="S536" s="308"/>
      <c r="T536" s="673"/>
      <c r="U536" s="39"/>
      <c r="V536" s="39"/>
      <c r="W536" s="39"/>
      <c r="X536" s="578">
        <f t="shared" si="115"/>
        <v>0</v>
      </c>
      <c r="Y536" s="39">
        <f t="shared" si="116"/>
        <v>0</v>
      </c>
      <c r="Z536" s="979"/>
      <c r="AA536" s="39"/>
      <c r="AB536" s="32"/>
      <c r="AC536" s="809"/>
      <c r="AD536" s="809"/>
      <c r="AE536" s="809">
        <v>0</v>
      </c>
      <c r="AF536" s="955">
        <v>0</v>
      </c>
      <c r="AG536" s="809">
        <f t="shared" si="117"/>
        <v>0</v>
      </c>
      <c r="AH536" s="809">
        <f t="shared" si="118"/>
        <v>0</v>
      </c>
    </row>
    <row r="537" spans="1:34" s="621" customFormat="1" ht="15.75" customHeight="1" hidden="1">
      <c r="A537" s="944"/>
      <c r="B537" s="311"/>
      <c r="C537" s="944"/>
      <c r="D537" s="305"/>
      <c r="E537" s="305"/>
      <c r="F537" s="305"/>
      <c r="G537" s="355"/>
      <c r="H537" s="486"/>
      <c r="I537" s="305"/>
      <c r="J537" s="355"/>
      <c r="K537" s="305"/>
      <c r="L537" s="305"/>
      <c r="M537" s="355"/>
      <c r="N537" s="646"/>
      <c r="O537" s="646"/>
      <c r="P537" s="646"/>
      <c r="Q537" s="305"/>
      <c r="R537" s="305"/>
      <c r="S537" s="308"/>
      <c r="T537" s="673"/>
      <c r="U537" s="39"/>
      <c r="V537" s="39"/>
      <c r="W537" s="39"/>
      <c r="X537" s="578">
        <f t="shared" si="115"/>
        <v>0</v>
      </c>
      <c r="Y537" s="39">
        <f t="shared" si="116"/>
        <v>0</v>
      </c>
      <c r="Z537" s="979"/>
      <c r="AA537" s="39"/>
      <c r="AB537" s="32"/>
      <c r="AC537" s="809"/>
      <c r="AD537" s="809"/>
      <c r="AE537" s="809">
        <v>0</v>
      </c>
      <c r="AF537" s="955">
        <v>0</v>
      </c>
      <c r="AG537" s="809">
        <f t="shared" si="117"/>
        <v>0</v>
      </c>
      <c r="AH537" s="809">
        <f t="shared" si="118"/>
        <v>0</v>
      </c>
    </row>
    <row r="538" spans="1:34" s="621" customFormat="1" ht="15.75" customHeight="1" hidden="1">
      <c r="A538" s="944"/>
      <c r="B538" s="311"/>
      <c r="C538" s="944"/>
      <c r="D538" s="305"/>
      <c r="E538" s="305"/>
      <c r="F538" s="305"/>
      <c r="G538" s="355"/>
      <c r="H538" s="486"/>
      <c r="I538" s="305"/>
      <c r="J538" s="355"/>
      <c r="K538" s="305"/>
      <c r="L538" s="305"/>
      <c r="M538" s="355"/>
      <c r="N538" s="646"/>
      <c r="O538" s="646"/>
      <c r="P538" s="646"/>
      <c r="Q538" s="305"/>
      <c r="R538" s="305"/>
      <c r="S538" s="308"/>
      <c r="T538" s="673"/>
      <c r="U538" s="39"/>
      <c r="V538" s="39"/>
      <c r="W538" s="39"/>
      <c r="X538" s="578"/>
      <c r="Y538" s="39"/>
      <c r="Z538" s="979"/>
      <c r="AA538" s="39"/>
      <c r="AB538" s="32"/>
      <c r="AC538" s="809"/>
      <c r="AD538" s="809"/>
      <c r="AE538" s="809">
        <v>0</v>
      </c>
      <c r="AF538" s="955">
        <v>0</v>
      </c>
      <c r="AG538" s="809">
        <f t="shared" si="117"/>
        <v>0</v>
      </c>
      <c r="AH538" s="809">
        <f t="shared" si="118"/>
        <v>0</v>
      </c>
    </row>
    <row r="539" spans="1:34" s="621" customFormat="1" ht="15.75" customHeight="1" hidden="1">
      <c r="A539" s="944"/>
      <c r="B539" s="311"/>
      <c r="C539" s="944"/>
      <c r="D539" s="305"/>
      <c r="E539" s="305"/>
      <c r="F539" s="305"/>
      <c r="G539" s="355"/>
      <c r="H539" s="486"/>
      <c r="I539" s="305"/>
      <c r="J539" s="355"/>
      <c r="K539" s="305"/>
      <c r="L539" s="305"/>
      <c r="M539" s="355"/>
      <c r="N539" s="646"/>
      <c r="O539" s="646"/>
      <c r="P539" s="646"/>
      <c r="Q539" s="305"/>
      <c r="R539" s="305"/>
      <c r="S539" s="308"/>
      <c r="T539" s="673"/>
      <c r="U539" s="39"/>
      <c r="V539" s="39"/>
      <c r="W539" s="39"/>
      <c r="X539" s="578"/>
      <c r="Y539" s="39"/>
      <c r="Z539" s="979"/>
      <c r="AA539" s="39"/>
      <c r="AB539" s="32"/>
      <c r="AC539" s="809"/>
      <c r="AD539" s="809"/>
      <c r="AE539" s="809">
        <v>0</v>
      </c>
      <c r="AF539" s="955">
        <v>0</v>
      </c>
      <c r="AG539" s="809">
        <f t="shared" si="117"/>
        <v>0</v>
      </c>
      <c r="AH539" s="809">
        <f t="shared" si="118"/>
        <v>0</v>
      </c>
    </row>
    <row r="540" spans="1:34" s="621" customFormat="1" ht="15.75">
      <c r="A540" s="944"/>
      <c r="B540" s="1898" t="s">
        <v>627</v>
      </c>
      <c r="C540" s="1338"/>
      <c r="D540" s="1338"/>
      <c r="E540" s="1338"/>
      <c r="F540" s="305"/>
      <c r="G540" s="355">
        <f aca="true" t="shared" si="119" ref="G540:W540">SUM(G510:G539)</f>
        <v>19166</v>
      </c>
      <c r="H540" s="967">
        <f t="shared" si="119"/>
        <v>255</v>
      </c>
      <c r="I540" s="355">
        <f t="shared" si="119"/>
        <v>43795</v>
      </c>
      <c r="J540" s="355">
        <f t="shared" si="119"/>
        <v>44050</v>
      </c>
      <c r="K540" s="355">
        <f t="shared" si="119"/>
        <v>0</v>
      </c>
      <c r="L540" s="355">
        <f t="shared" si="119"/>
        <v>0</v>
      </c>
      <c r="M540" s="355">
        <f t="shared" si="119"/>
        <v>4014</v>
      </c>
      <c r="N540" s="355">
        <f t="shared" si="119"/>
        <v>0</v>
      </c>
      <c r="O540" s="355">
        <f t="shared" si="119"/>
        <v>0</v>
      </c>
      <c r="P540" s="355">
        <f t="shared" si="119"/>
        <v>0</v>
      </c>
      <c r="Q540" s="355">
        <f t="shared" si="119"/>
        <v>0</v>
      </c>
      <c r="R540" s="355"/>
      <c r="S540" s="355">
        <f t="shared" si="119"/>
        <v>15152</v>
      </c>
      <c r="T540" s="355">
        <f t="shared" si="119"/>
        <v>44050</v>
      </c>
      <c r="U540" s="355">
        <f t="shared" si="119"/>
        <v>60000</v>
      </c>
      <c r="V540" s="355">
        <f t="shared" si="119"/>
        <v>40834</v>
      </c>
      <c r="W540" s="355">
        <f t="shared" si="119"/>
        <v>19166</v>
      </c>
      <c r="X540" s="578"/>
      <c r="Y540" s="39"/>
      <c r="Z540" s="979"/>
      <c r="AA540" s="39"/>
      <c r="AB540" s="32"/>
      <c r="AC540" s="809"/>
      <c r="AD540" s="809"/>
      <c r="AE540" s="809">
        <v>600</v>
      </c>
      <c r="AF540" s="955">
        <v>0</v>
      </c>
      <c r="AG540" s="809">
        <f t="shared" si="117"/>
        <v>600</v>
      </c>
      <c r="AH540" s="809">
        <f t="shared" si="118"/>
        <v>0</v>
      </c>
    </row>
    <row r="541" spans="1:34" s="621" customFormat="1" ht="21">
      <c r="A541" s="944"/>
      <c r="B541" s="311"/>
      <c r="C541" s="944"/>
      <c r="D541" s="305"/>
      <c r="E541" s="305"/>
      <c r="F541" s="305"/>
      <c r="G541" s="305"/>
      <c r="H541" s="305"/>
      <c r="I541" s="305"/>
      <c r="J541" s="1895" t="s">
        <v>600</v>
      </c>
      <c r="K541" s="1895"/>
      <c r="L541" s="1895"/>
      <c r="M541" s="1895"/>
      <c r="N541" s="311"/>
      <c r="O541" s="311"/>
      <c r="P541" s="305"/>
      <c r="Q541" s="305"/>
      <c r="R541" s="305"/>
      <c r="S541" s="311"/>
      <c r="T541" s="316"/>
      <c r="U541" s="39"/>
      <c r="V541" s="39"/>
      <c r="W541" s="39"/>
      <c r="X541" s="578"/>
      <c r="Y541" s="1913" t="s">
        <v>922</v>
      </c>
      <c r="Z541" s="1914"/>
      <c r="AA541" s="1914"/>
      <c r="AB541" s="1915"/>
      <c r="AC541" s="953"/>
      <c r="AD541" s="953"/>
      <c r="AE541" s="809"/>
      <c r="AF541" s="952"/>
      <c r="AG541" s="809">
        <f t="shared" si="117"/>
        <v>0</v>
      </c>
      <c r="AH541" s="809">
        <f t="shared" si="118"/>
        <v>0</v>
      </c>
    </row>
    <row r="542" spans="1:34" s="621" customFormat="1" ht="15.75" customHeight="1">
      <c r="A542" s="1893" t="s">
        <v>451</v>
      </c>
      <c r="B542" s="1896" t="s">
        <v>760</v>
      </c>
      <c r="C542" s="1893" t="s">
        <v>759</v>
      </c>
      <c r="D542" s="1893" t="s">
        <v>761</v>
      </c>
      <c r="E542" s="1890" t="s">
        <v>2</v>
      </c>
      <c r="F542" s="1890"/>
      <c r="G542" s="1890"/>
      <c r="H542" s="1890"/>
      <c r="I542" s="1890"/>
      <c r="J542" s="1890"/>
      <c r="K542" s="1901" t="s">
        <v>8</v>
      </c>
      <c r="L542" s="1901"/>
      <c r="M542" s="1901"/>
      <c r="N542" s="1901"/>
      <c r="O542" s="1901"/>
      <c r="P542" s="1901"/>
      <c r="Q542" s="355"/>
      <c r="R542" s="355"/>
      <c r="S542" s="311"/>
      <c r="T542" s="316"/>
      <c r="U542" s="39"/>
      <c r="V542" s="39"/>
      <c r="W542" s="39"/>
      <c r="X542" s="1875" t="s">
        <v>918</v>
      </c>
      <c r="Y542" s="1876" t="s">
        <v>919</v>
      </c>
      <c r="Z542" s="1877" t="s">
        <v>631</v>
      </c>
      <c r="AA542" s="1873" t="s">
        <v>920</v>
      </c>
      <c r="AB542" s="1868" t="s">
        <v>760</v>
      </c>
      <c r="AC542" s="1865" t="s">
        <v>913</v>
      </c>
      <c r="AD542" s="1865" t="s">
        <v>915</v>
      </c>
      <c r="AE542" s="1875" t="s">
        <v>914</v>
      </c>
      <c r="AF542" s="1924" t="s">
        <v>916</v>
      </c>
      <c r="AG542" s="1876" t="s">
        <v>927</v>
      </c>
      <c r="AH542" s="1876" t="s">
        <v>928</v>
      </c>
    </row>
    <row r="543" spans="1:34" s="621" customFormat="1" ht="16.5" customHeight="1">
      <c r="A543" s="1893"/>
      <c r="B543" s="1896"/>
      <c r="C543" s="1893"/>
      <c r="D543" s="1894"/>
      <c r="E543" s="948"/>
      <c r="F543" s="650" t="s">
        <v>1</v>
      </c>
      <c r="G543" s="650"/>
      <c r="H543" s="1881" t="s">
        <v>462</v>
      </c>
      <c r="I543" s="1881"/>
      <c r="J543" s="1881"/>
      <c r="K543" s="651"/>
      <c r="L543" s="652" t="s">
        <v>1</v>
      </c>
      <c r="M543" s="653"/>
      <c r="N543" s="652" t="s">
        <v>463</v>
      </c>
      <c r="O543" s="652"/>
      <c r="P543" s="652"/>
      <c r="Q543" s="1879" t="s">
        <v>762</v>
      </c>
      <c r="R543" s="1879" t="s">
        <v>409</v>
      </c>
      <c r="S543" s="1882" t="s">
        <v>464</v>
      </c>
      <c r="T543" s="1883" t="s">
        <v>465</v>
      </c>
      <c r="U543" s="1356" t="s">
        <v>697</v>
      </c>
      <c r="V543" s="1884" t="s">
        <v>896</v>
      </c>
      <c r="W543" s="1356" t="s">
        <v>698</v>
      </c>
      <c r="X543" s="1875"/>
      <c r="Y543" s="1876"/>
      <c r="Z543" s="1877"/>
      <c r="AA543" s="1874"/>
      <c r="AB543" s="1868"/>
      <c r="AC543" s="1866"/>
      <c r="AD543" s="1866"/>
      <c r="AE543" s="1875"/>
      <c r="AF543" s="1924"/>
      <c r="AG543" s="1876"/>
      <c r="AH543" s="1876"/>
    </row>
    <row r="544" spans="1:34" s="621" customFormat="1" ht="51.75" customHeight="1">
      <c r="A544" s="1893"/>
      <c r="B544" s="1896"/>
      <c r="C544" s="1893"/>
      <c r="D544" s="1894"/>
      <c r="E544" s="631" t="s">
        <v>694</v>
      </c>
      <c r="F544" s="631" t="s">
        <v>440</v>
      </c>
      <c r="G544" s="631" t="s">
        <v>695</v>
      </c>
      <c r="H544" s="631" t="s">
        <v>763</v>
      </c>
      <c r="I544" s="631" t="s">
        <v>764</v>
      </c>
      <c r="J544" s="631" t="s">
        <v>765</v>
      </c>
      <c r="K544" s="632" t="s">
        <v>694</v>
      </c>
      <c r="L544" s="632" t="s">
        <v>440</v>
      </c>
      <c r="M544" s="632" t="s">
        <v>695</v>
      </c>
      <c r="N544" s="632" t="s">
        <v>694</v>
      </c>
      <c r="O544" s="632" t="s">
        <v>440</v>
      </c>
      <c r="P544" s="632" t="s">
        <v>718</v>
      </c>
      <c r="Q544" s="1879"/>
      <c r="R544" s="1879"/>
      <c r="S544" s="1882"/>
      <c r="T544" s="1883"/>
      <c r="U544" s="1356"/>
      <c r="V544" s="1885"/>
      <c r="W544" s="1356"/>
      <c r="X544" s="1875"/>
      <c r="Y544" s="1876"/>
      <c r="Z544" s="1877"/>
      <c r="AA544" s="1874"/>
      <c r="AB544" s="1868"/>
      <c r="AC544" s="1866"/>
      <c r="AD544" s="1866"/>
      <c r="AE544" s="1875"/>
      <c r="AF544" s="1924"/>
      <c r="AG544" s="1876"/>
      <c r="AH544" s="1876"/>
    </row>
    <row r="545" spans="1:34" s="621" customFormat="1" ht="15.75" customHeight="1">
      <c r="A545" s="611">
        <v>1</v>
      </c>
      <c r="B545" s="620">
        <v>2</v>
      </c>
      <c r="C545" s="611">
        <v>3</v>
      </c>
      <c r="D545" s="611">
        <v>4</v>
      </c>
      <c r="E545" s="611">
        <v>5</v>
      </c>
      <c r="F545" s="611">
        <v>6</v>
      </c>
      <c r="G545" s="611">
        <v>7</v>
      </c>
      <c r="H545" s="611">
        <v>8</v>
      </c>
      <c r="I545" s="611">
        <v>9</v>
      </c>
      <c r="J545" s="611">
        <v>10</v>
      </c>
      <c r="K545" s="611">
        <v>11</v>
      </c>
      <c r="L545" s="611">
        <v>12</v>
      </c>
      <c r="M545" s="611">
        <v>13</v>
      </c>
      <c r="N545" s="611">
        <v>14</v>
      </c>
      <c r="O545" s="611">
        <v>15</v>
      </c>
      <c r="P545" s="611">
        <v>16</v>
      </c>
      <c r="Q545" s="611">
        <v>17</v>
      </c>
      <c r="R545" s="611"/>
      <c r="S545" s="611">
        <v>18</v>
      </c>
      <c r="T545" s="619">
        <v>19</v>
      </c>
      <c r="U545" s="613">
        <v>20</v>
      </c>
      <c r="V545" s="613">
        <v>21</v>
      </c>
      <c r="W545" s="613">
        <v>22</v>
      </c>
      <c r="X545" s="639">
        <v>23</v>
      </c>
      <c r="Y545" s="640">
        <v>24</v>
      </c>
      <c r="Z545" s="984">
        <v>25</v>
      </c>
      <c r="AA545" s="640">
        <v>26</v>
      </c>
      <c r="AB545" s="618">
        <v>27</v>
      </c>
      <c r="AC545" s="615">
        <v>28</v>
      </c>
      <c r="AD545" s="615">
        <v>29</v>
      </c>
      <c r="AE545" s="615">
        <v>30</v>
      </c>
      <c r="AF545" s="954">
        <v>31</v>
      </c>
      <c r="AG545" s="1004">
        <v>32</v>
      </c>
      <c r="AH545" s="1004">
        <v>33</v>
      </c>
    </row>
    <row r="546" spans="1:34" s="621" customFormat="1" ht="15.75">
      <c r="A546" s="944">
        <v>1</v>
      </c>
      <c r="B546" s="311">
        <v>351</v>
      </c>
      <c r="C546" s="944"/>
      <c r="D546" s="305" t="s">
        <v>601</v>
      </c>
      <c r="E546" s="482">
        <v>0.16</v>
      </c>
      <c r="F546" s="305"/>
      <c r="G546" s="305">
        <v>157</v>
      </c>
      <c r="H546" s="664">
        <v>2</v>
      </c>
      <c r="I546" s="663">
        <v>4133</v>
      </c>
      <c r="J546" s="663">
        <f>I546+H546</f>
        <v>4135</v>
      </c>
      <c r="K546" s="305"/>
      <c r="L546" s="305"/>
      <c r="M546" s="320">
        <v>157</v>
      </c>
      <c r="N546" s="646"/>
      <c r="O546" s="646"/>
      <c r="P546" s="646">
        <v>43</v>
      </c>
      <c r="Q546" s="305">
        <v>0</v>
      </c>
      <c r="R546" s="305">
        <f>SUM(K546:Q546)</f>
        <v>200</v>
      </c>
      <c r="S546" s="308">
        <f>G546-M546</f>
        <v>0</v>
      </c>
      <c r="T546" s="673">
        <f>J546-P546</f>
        <v>4092</v>
      </c>
      <c r="U546" s="316">
        <v>7000</v>
      </c>
      <c r="V546" s="316">
        <v>6843</v>
      </c>
      <c r="W546" s="316">
        <f>U546-V546</f>
        <v>157</v>
      </c>
      <c r="X546" s="578">
        <f>V546+M546</f>
        <v>7000</v>
      </c>
      <c r="Y546" s="39"/>
      <c r="Z546" s="979"/>
      <c r="AA546" s="39"/>
      <c r="AB546" s="928">
        <v>351</v>
      </c>
      <c r="AC546" s="809">
        <v>3437</v>
      </c>
      <c r="AD546" s="809">
        <v>0</v>
      </c>
      <c r="AE546" s="809">
        <v>3437</v>
      </c>
      <c r="AF546" s="955">
        <v>0</v>
      </c>
      <c r="AG546" s="809">
        <f t="shared" si="117"/>
        <v>3480</v>
      </c>
      <c r="AH546" s="809">
        <f t="shared" si="118"/>
        <v>0</v>
      </c>
    </row>
    <row r="547" spans="1:34" s="621" customFormat="1" ht="15.75">
      <c r="A547" s="944">
        <v>2</v>
      </c>
      <c r="B547" s="311">
        <v>472</v>
      </c>
      <c r="C547" s="944"/>
      <c r="D547" s="305" t="s">
        <v>602</v>
      </c>
      <c r="E547" s="482">
        <v>0.16</v>
      </c>
      <c r="F547" s="305"/>
      <c r="G547" s="305">
        <v>0</v>
      </c>
      <c r="H547" s="664">
        <f>W547*16%/12</f>
        <v>0</v>
      </c>
      <c r="I547" s="663">
        <v>1041</v>
      </c>
      <c r="J547" s="663">
        <f>I547+H547</f>
        <v>1041</v>
      </c>
      <c r="K547" s="305"/>
      <c r="L547" s="305"/>
      <c r="M547" s="320"/>
      <c r="N547" s="646"/>
      <c r="O547" s="646"/>
      <c r="P547" s="646"/>
      <c r="Q547" s="305"/>
      <c r="R547" s="305">
        <f>SUM(K547:Q547)</f>
        <v>0</v>
      </c>
      <c r="S547" s="308">
        <f>G547-M547</f>
        <v>0</v>
      </c>
      <c r="T547" s="673">
        <f aca="true" t="shared" si="120" ref="T547:T568">J547-P547</f>
        <v>1041</v>
      </c>
      <c r="U547" s="316">
        <v>10000</v>
      </c>
      <c r="V547" s="316">
        <v>10000</v>
      </c>
      <c r="W547" s="316">
        <f>U547-V547</f>
        <v>0</v>
      </c>
      <c r="X547" s="578">
        <f>V547+M547</f>
        <v>10000</v>
      </c>
      <c r="Y547" s="39"/>
      <c r="Z547" s="979"/>
      <c r="AA547" s="39"/>
      <c r="AB547" s="927">
        <v>472</v>
      </c>
      <c r="AC547" s="809">
        <v>5093</v>
      </c>
      <c r="AD547" s="809">
        <v>0</v>
      </c>
      <c r="AE547" s="809">
        <v>5093</v>
      </c>
      <c r="AF547" s="955">
        <v>0</v>
      </c>
      <c r="AG547" s="809">
        <f t="shared" si="117"/>
        <v>5093</v>
      </c>
      <c r="AH547" s="809">
        <f t="shared" si="118"/>
        <v>0</v>
      </c>
    </row>
    <row r="548" spans="1:34" s="621" customFormat="1" ht="15.75">
      <c r="A548" s="944">
        <v>3</v>
      </c>
      <c r="B548" s="311">
        <v>548</v>
      </c>
      <c r="C548" s="944"/>
      <c r="D548" s="305" t="s">
        <v>603</v>
      </c>
      <c r="E548" s="482">
        <v>0.16</v>
      </c>
      <c r="F548" s="305"/>
      <c r="G548" s="305">
        <v>3393</v>
      </c>
      <c r="H548" s="664">
        <v>45</v>
      </c>
      <c r="I548" s="663">
        <v>7434</v>
      </c>
      <c r="J548" s="663">
        <f>I548+H548</f>
        <v>7479</v>
      </c>
      <c r="K548" s="305"/>
      <c r="L548" s="305"/>
      <c r="M548" s="320"/>
      <c r="N548" s="646"/>
      <c r="O548" s="646"/>
      <c r="P548" s="646"/>
      <c r="Q548" s="305"/>
      <c r="R548" s="305">
        <f>SUM(K548:Q548)</f>
        <v>0</v>
      </c>
      <c r="S548" s="308">
        <f>G548-M548</f>
        <v>3393</v>
      </c>
      <c r="T548" s="673">
        <f t="shared" si="120"/>
        <v>7479</v>
      </c>
      <c r="U548" s="316">
        <v>10000</v>
      </c>
      <c r="V548" s="316">
        <v>6607</v>
      </c>
      <c r="W548" s="316">
        <f>U548-V548</f>
        <v>3393</v>
      </c>
      <c r="X548" s="578">
        <f>V548+M548</f>
        <v>6607</v>
      </c>
      <c r="Y548" s="39"/>
      <c r="Z548" s="979"/>
      <c r="AA548" s="39"/>
      <c r="AB548" s="927">
        <v>548</v>
      </c>
      <c r="AC548" s="809">
        <v>2893</v>
      </c>
      <c r="AD548" s="809">
        <v>0</v>
      </c>
      <c r="AE548" s="809">
        <v>2893</v>
      </c>
      <c r="AF548" s="955">
        <v>0</v>
      </c>
      <c r="AG548" s="809">
        <f t="shared" si="117"/>
        <v>2893</v>
      </c>
      <c r="AH548" s="809">
        <f t="shared" si="118"/>
        <v>0</v>
      </c>
    </row>
    <row r="549" spans="1:34" s="621" customFormat="1" ht="15.75">
      <c r="A549" s="944">
        <v>4</v>
      </c>
      <c r="B549" s="311">
        <v>667</v>
      </c>
      <c r="C549" s="944"/>
      <c r="D549" s="305" t="s">
        <v>604</v>
      </c>
      <c r="E549" s="305"/>
      <c r="F549" s="305"/>
      <c r="G549" s="305">
        <v>0</v>
      </c>
      <c r="H549" s="664">
        <v>0</v>
      </c>
      <c r="I549" s="663">
        <v>3495</v>
      </c>
      <c r="J549" s="663">
        <f>I549+H549</f>
        <v>3495</v>
      </c>
      <c r="K549" s="305"/>
      <c r="L549" s="305"/>
      <c r="M549" s="311"/>
      <c r="N549" s="646"/>
      <c r="O549" s="646"/>
      <c r="P549" s="646"/>
      <c r="Q549" s="305"/>
      <c r="R549" s="305">
        <f>SUM(K549:Q549)</f>
        <v>0</v>
      </c>
      <c r="S549" s="308">
        <f>G549-M549</f>
        <v>0</v>
      </c>
      <c r="T549" s="673">
        <f t="shared" si="120"/>
        <v>3495</v>
      </c>
      <c r="U549" s="316">
        <v>7000</v>
      </c>
      <c r="V549" s="316">
        <v>7000</v>
      </c>
      <c r="W549" s="316">
        <f>U549-V549</f>
        <v>0</v>
      </c>
      <c r="X549" s="578">
        <f>V549+M549</f>
        <v>7000</v>
      </c>
      <c r="Y549" s="39"/>
      <c r="Z549" s="979"/>
      <c r="AA549" s="39"/>
      <c r="AB549" s="927">
        <v>667</v>
      </c>
      <c r="AC549" s="809">
        <v>2700</v>
      </c>
      <c r="AD549" s="809">
        <v>10</v>
      </c>
      <c r="AE549" s="809">
        <v>2700</v>
      </c>
      <c r="AF549" s="955">
        <v>10</v>
      </c>
      <c r="AG549" s="809">
        <f t="shared" si="117"/>
        <v>2700</v>
      </c>
      <c r="AH549" s="809">
        <f t="shared" si="118"/>
        <v>10</v>
      </c>
    </row>
    <row r="550" spans="1:34" s="621" customFormat="1" ht="15.75">
      <c r="A550" s="944">
        <v>5</v>
      </c>
      <c r="B550" s="311">
        <v>999</v>
      </c>
      <c r="C550" s="944"/>
      <c r="D550" s="305" t="s">
        <v>511</v>
      </c>
      <c r="E550" s="305"/>
      <c r="F550" s="305"/>
      <c r="G550" s="305">
        <v>4600</v>
      </c>
      <c r="H550" s="664">
        <v>38</v>
      </c>
      <c r="I550" s="663">
        <v>1163</v>
      </c>
      <c r="J550" s="663">
        <f>I550+H550</f>
        <v>1201</v>
      </c>
      <c r="K550" s="305"/>
      <c r="L550" s="305"/>
      <c r="M550" s="320"/>
      <c r="N550" s="646"/>
      <c r="O550" s="646"/>
      <c r="P550" s="646"/>
      <c r="Q550" s="305">
        <v>0</v>
      </c>
      <c r="R550" s="305">
        <f>SUM(K550:Q550)</f>
        <v>0</v>
      </c>
      <c r="S550" s="308">
        <f>G550-M550</f>
        <v>4600</v>
      </c>
      <c r="T550" s="673">
        <f t="shared" si="120"/>
        <v>1201</v>
      </c>
      <c r="U550" s="316">
        <v>20000</v>
      </c>
      <c r="V550" s="316">
        <v>15400</v>
      </c>
      <c r="W550" s="316">
        <f>U550-V550</f>
        <v>4600</v>
      </c>
      <c r="X550" s="578">
        <f>V550+M550</f>
        <v>15400</v>
      </c>
      <c r="Y550" s="39"/>
      <c r="Z550" s="979"/>
      <c r="AA550" s="39"/>
      <c r="AB550" s="927">
        <v>999</v>
      </c>
      <c r="AC550" s="809">
        <v>2911</v>
      </c>
      <c r="AD550" s="809">
        <v>13</v>
      </c>
      <c r="AE550" s="809">
        <v>2911</v>
      </c>
      <c r="AF550" s="955">
        <v>13</v>
      </c>
      <c r="AG550" s="809">
        <f t="shared" si="117"/>
        <v>2911</v>
      </c>
      <c r="AH550" s="809">
        <f t="shared" si="118"/>
        <v>13</v>
      </c>
    </row>
    <row r="551" spans="1:34" s="621" customFormat="1" ht="15.75" customHeight="1" hidden="1">
      <c r="A551" s="944"/>
      <c r="B551" s="311"/>
      <c r="C551" s="944"/>
      <c r="D551" s="305"/>
      <c r="E551" s="305"/>
      <c r="F551" s="305"/>
      <c r="G551" s="355"/>
      <c r="H551" s="486"/>
      <c r="I551" s="305"/>
      <c r="J551" s="355"/>
      <c r="K551" s="305"/>
      <c r="L551" s="305"/>
      <c r="M551" s="356"/>
      <c r="N551" s="318"/>
      <c r="O551" s="318"/>
      <c r="P551" s="355"/>
      <c r="Q551" s="318"/>
      <c r="R551" s="318"/>
      <c r="S551" s="308"/>
      <c r="T551" s="316">
        <f t="shared" si="120"/>
        <v>0</v>
      </c>
      <c r="U551" s="39"/>
      <c r="V551" s="39"/>
      <c r="W551" s="39"/>
      <c r="X551" s="578">
        <f aca="true" t="shared" si="121" ref="X551:X568">V551+K551+L551+M551</f>
        <v>0</v>
      </c>
      <c r="Y551" s="39">
        <f aca="true" t="shared" si="122" ref="Y551:Y568">U551-X551</f>
        <v>0</v>
      </c>
      <c r="Z551" s="979"/>
      <c r="AA551" s="39"/>
      <c r="AB551" s="927">
        <v>999</v>
      </c>
      <c r="AC551" s="809">
        <v>3131</v>
      </c>
      <c r="AD551" s="809"/>
      <c r="AE551" s="809">
        <v>3131</v>
      </c>
      <c r="AF551" s="955">
        <v>0</v>
      </c>
      <c r="AG551" s="809">
        <f t="shared" si="117"/>
        <v>3131</v>
      </c>
      <c r="AH551" s="809">
        <f t="shared" si="118"/>
        <v>0</v>
      </c>
    </row>
    <row r="552" spans="1:34" s="621" customFormat="1" ht="15.75" customHeight="1" hidden="1">
      <c r="A552" s="944"/>
      <c r="B552" s="311"/>
      <c r="C552" s="944"/>
      <c r="D552" s="305"/>
      <c r="E552" s="305"/>
      <c r="F552" s="305"/>
      <c r="G552" s="355"/>
      <c r="H552" s="486"/>
      <c r="I552" s="305"/>
      <c r="J552" s="355"/>
      <c r="K552" s="305"/>
      <c r="L552" s="305"/>
      <c r="M552" s="358"/>
      <c r="N552" s="311"/>
      <c r="O552" s="311"/>
      <c r="P552" s="355"/>
      <c r="Q552" s="305"/>
      <c r="R552" s="305"/>
      <c r="S552" s="308"/>
      <c r="T552" s="316">
        <f t="shared" si="120"/>
        <v>0</v>
      </c>
      <c r="U552" s="39"/>
      <c r="V552" s="39"/>
      <c r="W552" s="39"/>
      <c r="X552" s="578">
        <f t="shared" si="121"/>
        <v>0</v>
      </c>
      <c r="Y552" s="39">
        <f t="shared" si="122"/>
        <v>0</v>
      </c>
      <c r="Z552" s="979"/>
      <c r="AA552" s="39"/>
      <c r="AB552" s="32"/>
      <c r="AC552" s="809"/>
      <c r="AD552" s="809"/>
      <c r="AE552" s="809">
        <v>0</v>
      </c>
      <c r="AF552" s="955">
        <v>0</v>
      </c>
      <c r="AG552" s="809">
        <f t="shared" si="117"/>
        <v>0</v>
      </c>
      <c r="AH552" s="809">
        <f t="shared" si="118"/>
        <v>0</v>
      </c>
    </row>
    <row r="553" spans="1:34" s="621" customFormat="1" ht="15.75" customHeight="1" hidden="1">
      <c r="A553" s="944">
        <v>9</v>
      </c>
      <c r="B553" s="311"/>
      <c r="C553" s="944"/>
      <c r="D553" s="305"/>
      <c r="E553" s="305"/>
      <c r="F553" s="305"/>
      <c r="G553" s="355"/>
      <c r="H553" s="486"/>
      <c r="I553" s="305"/>
      <c r="J553" s="355"/>
      <c r="K553" s="305"/>
      <c r="L553" s="305"/>
      <c r="M553" s="358"/>
      <c r="N553" s="311"/>
      <c r="O553" s="311"/>
      <c r="P553" s="355"/>
      <c r="Q553" s="305"/>
      <c r="R553" s="305"/>
      <c r="S553" s="308"/>
      <c r="T553" s="316">
        <f t="shared" si="120"/>
        <v>0</v>
      </c>
      <c r="U553" s="39"/>
      <c r="V553" s="39"/>
      <c r="W553" s="39"/>
      <c r="X553" s="578">
        <f t="shared" si="121"/>
        <v>0</v>
      </c>
      <c r="Y553" s="39">
        <f t="shared" si="122"/>
        <v>0</v>
      </c>
      <c r="Z553" s="979"/>
      <c r="AA553" s="39"/>
      <c r="AB553" s="32"/>
      <c r="AC553" s="809"/>
      <c r="AD553" s="809"/>
      <c r="AE553" s="809">
        <v>0</v>
      </c>
      <c r="AF553" s="955">
        <v>0</v>
      </c>
      <c r="AG553" s="809">
        <f t="shared" si="117"/>
        <v>0</v>
      </c>
      <c r="AH553" s="809">
        <f t="shared" si="118"/>
        <v>0</v>
      </c>
    </row>
    <row r="554" spans="1:34" s="621" customFormat="1" ht="15.75" customHeight="1" hidden="1">
      <c r="A554" s="944">
        <v>10</v>
      </c>
      <c r="B554" s="311"/>
      <c r="C554" s="944"/>
      <c r="D554" s="305"/>
      <c r="E554" s="305"/>
      <c r="F554" s="305"/>
      <c r="G554" s="355"/>
      <c r="H554" s="486"/>
      <c r="I554" s="305"/>
      <c r="J554" s="355"/>
      <c r="K554" s="305"/>
      <c r="L554" s="305"/>
      <c r="M554" s="358"/>
      <c r="N554" s="311"/>
      <c r="O554" s="311"/>
      <c r="P554" s="355"/>
      <c r="Q554" s="305"/>
      <c r="R554" s="305"/>
      <c r="S554" s="308"/>
      <c r="T554" s="316">
        <f t="shared" si="120"/>
        <v>0</v>
      </c>
      <c r="U554" s="39"/>
      <c r="V554" s="39"/>
      <c r="W554" s="39"/>
      <c r="X554" s="578">
        <f t="shared" si="121"/>
        <v>0</v>
      </c>
      <c r="Y554" s="39">
        <f t="shared" si="122"/>
        <v>0</v>
      </c>
      <c r="Z554" s="979"/>
      <c r="AA554" s="39"/>
      <c r="AB554" s="32"/>
      <c r="AC554" s="809"/>
      <c r="AD554" s="809"/>
      <c r="AE554" s="809">
        <v>0</v>
      </c>
      <c r="AF554" s="955">
        <v>0</v>
      </c>
      <c r="AG554" s="809">
        <f t="shared" si="117"/>
        <v>0</v>
      </c>
      <c r="AH554" s="809">
        <f t="shared" si="118"/>
        <v>0</v>
      </c>
    </row>
    <row r="555" spans="1:34" s="621" customFormat="1" ht="15.75" customHeight="1" hidden="1">
      <c r="A555" s="944">
        <v>11</v>
      </c>
      <c r="B555" s="311"/>
      <c r="C555" s="944"/>
      <c r="D555" s="305"/>
      <c r="E555" s="305"/>
      <c r="F555" s="305"/>
      <c r="G555" s="355"/>
      <c r="H555" s="486"/>
      <c r="I555" s="305"/>
      <c r="J555" s="355"/>
      <c r="K555" s="305"/>
      <c r="L555" s="305"/>
      <c r="M555" s="358"/>
      <c r="N555" s="311"/>
      <c r="O555" s="311"/>
      <c r="P555" s="355"/>
      <c r="Q555" s="305"/>
      <c r="R555" s="305"/>
      <c r="S555" s="308"/>
      <c r="T555" s="316">
        <f t="shared" si="120"/>
        <v>0</v>
      </c>
      <c r="U555" s="39"/>
      <c r="V555" s="39"/>
      <c r="W555" s="39"/>
      <c r="X555" s="578">
        <f t="shared" si="121"/>
        <v>0</v>
      </c>
      <c r="Y555" s="39">
        <f t="shared" si="122"/>
        <v>0</v>
      </c>
      <c r="Z555" s="979"/>
      <c r="AA555" s="39"/>
      <c r="AB555" s="32"/>
      <c r="AC555" s="809"/>
      <c r="AD555" s="809"/>
      <c r="AE555" s="809">
        <v>0</v>
      </c>
      <c r="AF555" s="955">
        <v>0</v>
      </c>
      <c r="AG555" s="809">
        <f t="shared" si="117"/>
        <v>0</v>
      </c>
      <c r="AH555" s="809">
        <f t="shared" si="118"/>
        <v>0</v>
      </c>
    </row>
    <row r="556" spans="1:34" s="621" customFormat="1" ht="15.75" customHeight="1" hidden="1">
      <c r="A556" s="944">
        <v>12</v>
      </c>
      <c r="B556" s="311"/>
      <c r="C556" s="944"/>
      <c r="D556" s="305"/>
      <c r="E556" s="305"/>
      <c r="F556" s="305"/>
      <c r="G556" s="355"/>
      <c r="H556" s="486"/>
      <c r="I556" s="305"/>
      <c r="J556" s="355"/>
      <c r="K556" s="305"/>
      <c r="L556" s="305"/>
      <c r="M556" s="358"/>
      <c r="N556" s="311"/>
      <c r="O556" s="311"/>
      <c r="P556" s="355"/>
      <c r="Q556" s="305"/>
      <c r="R556" s="305"/>
      <c r="S556" s="308"/>
      <c r="T556" s="316">
        <f t="shared" si="120"/>
        <v>0</v>
      </c>
      <c r="U556" s="39"/>
      <c r="V556" s="39"/>
      <c r="W556" s="39"/>
      <c r="X556" s="578">
        <f t="shared" si="121"/>
        <v>0</v>
      </c>
      <c r="Y556" s="39">
        <f t="shared" si="122"/>
        <v>0</v>
      </c>
      <c r="Z556" s="979"/>
      <c r="AA556" s="39"/>
      <c r="AB556" s="32"/>
      <c r="AC556" s="809"/>
      <c r="AD556" s="809"/>
      <c r="AE556" s="809">
        <v>0</v>
      </c>
      <c r="AF556" s="955">
        <v>0</v>
      </c>
      <c r="AG556" s="809">
        <f t="shared" si="117"/>
        <v>0</v>
      </c>
      <c r="AH556" s="809">
        <f t="shared" si="118"/>
        <v>0</v>
      </c>
    </row>
    <row r="557" spans="1:34" s="621" customFormat="1" ht="15.75" customHeight="1" hidden="1">
      <c r="A557" s="944">
        <v>13</v>
      </c>
      <c r="B557" s="311"/>
      <c r="C557" s="944"/>
      <c r="D557" s="305"/>
      <c r="E557" s="305"/>
      <c r="F557" s="305"/>
      <c r="G557" s="355"/>
      <c r="H557" s="486"/>
      <c r="I557" s="305"/>
      <c r="J557" s="355"/>
      <c r="K557" s="305"/>
      <c r="L557" s="305"/>
      <c r="M557" s="358"/>
      <c r="N557" s="311"/>
      <c r="O557" s="311"/>
      <c r="P557" s="355"/>
      <c r="Q557" s="305"/>
      <c r="R557" s="305"/>
      <c r="S557" s="308"/>
      <c r="T557" s="316">
        <f t="shared" si="120"/>
        <v>0</v>
      </c>
      <c r="U557" s="39"/>
      <c r="V557" s="39"/>
      <c r="W557" s="39"/>
      <c r="X557" s="578">
        <f t="shared" si="121"/>
        <v>0</v>
      </c>
      <c r="Y557" s="39">
        <f t="shared" si="122"/>
        <v>0</v>
      </c>
      <c r="Z557" s="979"/>
      <c r="AA557" s="39"/>
      <c r="AB557" s="32"/>
      <c r="AC557" s="809"/>
      <c r="AD557" s="809"/>
      <c r="AE557" s="809">
        <v>0</v>
      </c>
      <c r="AF557" s="955">
        <v>0</v>
      </c>
      <c r="AG557" s="809">
        <f t="shared" si="117"/>
        <v>0</v>
      </c>
      <c r="AH557" s="809">
        <f t="shared" si="118"/>
        <v>0</v>
      </c>
    </row>
    <row r="558" spans="1:34" s="621" customFormat="1" ht="15.75" customHeight="1" hidden="1">
      <c r="A558" s="944">
        <v>14</v>
      </c>
      <c r="B558" s="311"/>
      <c r="C558" s="944"/>
      <c r="D558" s="305"/>
      <c r="E558" s="305"/>
      <c r="F558" s="305"/>
      <c r="G558" s="355"/>
      <c r="H558" s="486"/>
      <c r="I558" s="305"/>
      <c r="J558" s="355"/>
      <c r="K558" s="305"/>
      <c r="L558" s="305"/>
      <c r="M558" s="358"/>
      <c r="N558" s="311"/>
      <c r="O558" s="311"/>
      <c r="P558" s="355"/>
      <c r="Q558" s="305"/>
      <c r="R558" s="305"/>
      <c r="S558" s="308"/>
      <c r="T558" s="316">
        <f t="shared" si="120"/>
        <v>0</v>
      </c>
      <c r="U558" s="39"/>
      <c r="V558" s="39"/>
      <c r="W558" s="39"/>
      <c r="X558" s="578">
        <f t="shared" si="121"/>
        <v>0</v>
      </c>
      <c r="Y558" s="39">
        <f t="shared" si="122"/>
        <v>0</v>
      </c>
      <c r="Z558" s="979"/>
      <c r="AA558" s="39"/>
      <c r="AB558" s="32"/>
      <c r="AC558" s="809"/>
      <c r="AD558" s="809"/>
      <c r="AE558" s="809">
        <v>0</v>
      </c>
      <c r="AF558" s="955">
        <v>0</v>
      </c>
      <c r="AG558" s="809">
        <f t="shared" si="117"/>
        <v>0</v>
      </c>
      <c r="AH558" s="809">
        <f t="shared" si="118"/>
        <v>0</v>
      </c>
    </row>
    <row r="559" spans="1:34" s="621" customFormat="1" ht="15.75" customHeight="1" hidden="1">
      <c r="A559" s="944">
        <v>15</v>
      </c>
      <c r="B559" s="311"/>
      <c r="C559" s="944"/>
      <c r="D559" s="305"/>
      <c r="E559" s="305"/>
      <c r="F559" s="305"/>
      <c r="G559" s="355"/>
      <c r="H559" s="486"/>
      <c r="I559" s="305"/>
      <c r="J559" s="355"/>
      <c r="K559" s="305"/>
      <c r="L559" s="305"/>
      <c r="M559" s="358"/>
      <c r="N559" s="311"/>
      <c r="O559" s="311"/>
      <c r="P559" s="355"/>
      <c r="Q559" s="305"/>
      <c r="R559" s="305"/>
      <c r="S559" s="308"/>
      <c r="T559" s="316">
        <f t="shared" si="120"/>
        <v>0</v>
      </c>
      <c r="U559" s="39"/>
      <c r="V559" s="39"/>
      <c r="W559" s="39"/>
      <c r="X559" s="578">
        <f t="shared" si="121"/>
        <v>0</v>
      </c>
      <c r="Y559" s="39">
        <f t="shared" si="122"/>
        <v>0</v>
      </c>
      <c r="Z559" s="979"/>
      <c r="AA559" s="39"/>
      <c r="AB559" s="32"/>
      <c r="AC559" s="809"/>
      <c r="AD559" s="809"/>
      <c r="AE559" s="809">
        <v>0</v>
      </c>
      <c r="AF559" s="955">
        <v>0</v>
      </c>
      <c r="AG559" s="809">
        <f t="shared" si="117"/>
        <v>0</v>
      </c>
      <c r="AH559" s="809">
        <f t="shared" si="118"/>
        <v>0</v>
      </c>
    </row>
    <row r="560" spans="1:34" s="621" customFormat="1" ht="15.75" customHeight="1" hidden="1">
      <c r="A560" s="944">
        <v>16</v>
      </c>
      <c r="B560" s="311"/>
      <c r="C560" s="944"/>
      <c r="D560" s="305"/>
      <c r="E560" s="305"/>
      <c r="F560" s="305"/>
      <c r="G560" s="355"/>
      <c r="H560" s="486"/>
      <c r="I560" s="305"/>
      <c r="J560" s="355"/>
      <c r="K560" s="305"/>
      <c r="L560" s="305"/>
      <c r="M560" s="358"/>
      <c r="N560" s="311"/>
      <c r="O560" s="311"/>
      <c r="P560" s="355"/>
      <c r="Q560" s="305"/>
      <c r="R560" s="305"/>
      <c r="S560" s="308"/>
      <c r="T560" s="316">
        <f t="shared" si="120"/>
        <v>0</v>
      </c>
      <c r="U560" s="39"/>
      <c r="V560" s="39"/>
      <c r="W560" s="39"/>
      <c r="X560" s="578">
        <f t="shared" si="121"/>
        <v>0</v>
      </c>
      <c r="Y560" s="39">
        <f t="shared" si="122"/>
        <v>0</v>
      </c>
      <c r="Z560" s="979"/>
      <c r="AA560" s="39"/>
      <c r="AB560" s="32"/>
      <c r="AC560" s="809"/>
      <c r="AD560" s="809"/>
      <c r="AE560" s="809">
        <v>0</v>
      </c>
      <c r="AF560" s="955">
        <v>0</v>
      </c>
      <c r="AG560" s="809">
        <f t="shared" si="117"/>
        <v>0</v>
      </c>
      <c r="AH560" s="809">
        <f t="shared" si="118"/>
        <v>0</v>
      </c>
    </row>
    <row r="561" spans="1:34" s="621" customFormat="1" ht="15.75" customHeight="1" hidden="1">
      <c r="A561" s="944">
        <v>17</v>
      </c>
      <c r="B561" s="311"/>
      <c r="C561" s="944"/>
      <c r="D561" s="305"/>
      <c r="E561" s="305"/>
      <c r="F561" s="305"/>
      <c r="G561" s="355"/>
      <c r="H561" s="486"/>
      <c r="I561" s="305"/>
      <c r="J561" s="355"/>
      <c r="K561" s="305"/>
      <c r="L561" s="305"/>
      <c r="M561" s="358"/>
      <c r="N561" s="311"/>
      <c r="O561" s="311"/>
      <c r="P561" s="355"/>
      <c r="Q561" s="305"/>
      <c r="R561" s="305"/>
      <c r="S561" s="308"/>
      <c r="T561" s="316">
        <f t="shared" si="120"/>
        <v>0</v>
      </c>
      <c r="U561" s="39"/>
      <c r="V561" s="39"/>
      <c r="W561" s="39"/>
      <c r="X561" s="578">
        <f t="shared" si="121"/>
        <v>0</v>
      </c>
      <c r="Y561" s="39">
        <f t="shared" si="122"/>
        <v>0</v>
      </c>
      <c r="Z561" s="979"/>
      <c r="AA561" s="39"/>
      <c r="AB561" s="32"/>
      <c r="AC561" s="809"/>
      <c r="AD561" s="809"/>
      <c r="AE561" s="809">
        <v>0</v>
      </c>
      <c r="AF561" s="955">
        <v>0</v>
      </c>
      <c r="AG561" s="809">
        <f t="shared" si="117"/>
        <v>0</v>
      </c>
      <c r="AH561" s="809">
        <f t="shared" si="118"/>
        <v>0</v>
      </c>
    </row>
    <row r="562" spans="1:34" s="621" customFormat="1" ht="15.75" customHeight="1" hidden="1">
      <c r="A562" s="944">
        <v>18</v>
      </c>
      <c r="B562" s="311"/>
      <c r="C562" s="944"/>
      <c r="D562" s="305"/>
      <c r="E562" s="305"/>
      <c r="F562" s="305"/>
      <c r="G562" s="355"/>
      <c r="H562" s="486"/>
      <c r="I562" s="305"/>
      <c r="J562" s="355"/>
      <c r="K562" s="305"/>
      <c r="L562" s="305"/>
      <c r="M562" s="358"/>
      <c r="N562" s="311"/>
      <c r="O562" s="311"/>
      <c r="P562" s="355"/>
      <c r="Q562" s="305"/>
      <c r="R562" s="305"/>
      <c r="S562" s="308"/>
      <c r="T562" s="316">
        <f t="shared" si="120"/>
        <v>0</v>
      </c>
      <c r="U562" s="39"/>
      <c r="V562" s="39"/>
      <c r="W562" s="39"/>
      <c r="X562" s="578">
        <f t="shared" si="121"/>
        <v>0</v>
      </c>
      <c r="Y562" s="39">
        <f t="shared" si="122"/>
        <v>0</v>
      </c>
      <c r="Z562" s="979"/>
      <c r="AA562" s="39"/>
      <c r="AB562" s="32"/>
      <c r="AC562" s="809"/>
      <c r="AD562" s="809"/>
      <c r="AE562" s="809">
        <v>0</v>
      </c>
      <c r="AF562" s="955">
        <v>0</v>
      </c>
      <c r="AG562" s="809">
        <f t="shared" si="117"/>
        <v>0</v>
      </c>
      <c r="AH562" s="809">
        <f t="shared" si="118"/>
        <v>0</v>
      </c>
    </row>
    <row r="563" spans="1:34" s="621" customFormat="1" ht="15.75" customHeight="1" hidden="1">
      <c r="A563" s="944">
        <v>19</v>
      </c>
      <c r="B563" s="311"/>
      <c r="C563" s="944"/>
      <c r="D563" s="305"/>
      <c r="E563" s="305"/>
      <c r="F563" s="305"/>
      <c r="G563" s="355"/>
      <c r="H563" s="486"/>
      <c r="I563" s="305"/>
      <c r="J563" s="355"/>
      <c r="K563" s="305"/>
      <c r="L563" s="305"/>
      <c r="M563" s="358"/>
      <c r="N563" s="311"/>
      <c r="O563" s="311"/>
      <c r="P563" s="355"/>
      <c r="Q563" s="305"/>
      <c r="R563" s="305"/>
      <c r="S563" s="308"/>
      <c r="T563" s="316">
        <f t="shared" si="120"/>
        <v>0</v>
      </c>
      <c r="U563" s="39"/>
      <c r="V563" s="39"/>
      <c r="W563" s="39"/>
      <c r="X563" s="578">
        <f t="shared" si="121"/>
        <v>0</v>
      </c>
      <c r="Y563" s="39">
        <f t="shared" si="122"/>
        <v>0</v>
      </c>
      <c r="Z563" s="979"/>
      <c r="AA563" s="39"/>
      <c r="AB563" s="32"/>
      <c r="AC563" s="809"/>
      <c r="AD563" s="809"/>
      <c r="AE563" s="809">
        <v>0</v>
      </c>
      <c r="AF563" s="955">
        <v>0</v>
      </c>
      <c r="AG563" s="809">
        <f t="shared" si="117"/>
        <v>0</v>
      </c>
      <c r="AH563" s="809">
        <f t="shared" si="118"/>
        <v>0</v>
      </c>
    </row>
    <row r="564" spans="1:34" s="621" customFormat="1" ht="15.75" customHeight="1" hidden="1">
      <c r="A564" s="944">
        <v>20</v>
      </c>
      <c r="B564" s="311"/>
      <c r="C564" s="944"/>
      <c r="D564" s="305"/>
      <c r="E564" s="305"/>
      <c r="F564" s="305"/>
      <c r="G564" s="355"/>
      <c r="H564" s="486"/>
      <c r="I564" s="305"/>
      <c r="J564" s="355"/>
      <c r="K564" s="305"/>
      <c r="L564" s="305"/>
      <c r="M564" s="358"/>
      <c r="N564" s="311"/>
      <c r="O564" s="311"/>
      <c r="P564" s="355"/>
      <c r="Q564" s="305"/>
      <c r="R564" s="305"/>
      <c r="S564" s="308"/>
      <c r="T564" s="316">
        <f t="shared" si="120"/>
        <v>0</v>
      </c>
      <c r="U564" s="39"/>
      <c r="V564" s="39"/>
      <c r="W564" s="39"/>
      <c r="X564" s="578">
        <f t="shared" si="121"/>
        <v>0</v>
      </c>
      <c r="Y564" s="39">
        <f t="shared" si="122"/>
        <v>0</v>
      </c>
      <c r="Z564" s="979"/>
      <c r="AA564" s="39"/>
      <c r="AB564" s="32"/>
      <c r="AC564" s="809"/>
      <c r="AD564" s="809"/>
      <c r="AE564" s="809">
        <v>0</v>
      </c>
      <c r="AF564" s="955">
        <v>0</v>
      </c>
      <c r="AG564" s="809">
        <f t="shared" si="117"/>
        <v>0</v>
      </c>
      <c r="AH564" s="809">
        <f t="shared" si="118"/>
        <v>0</v>
      </c>
    </row>
    <row r="565" spans="1:34" s="621" customFormat="1" ht="15.75" customHeight="1" hidden="1">
      <c r="A565" s="944">
        <v>21</v>
      </c>
      <c r="B565" s="311"/>
      <c r="C565" s="944"/>
      <c r="D565" s="305"/>
      <c r="E565" s="305"/>
      <c r="F565" s="305"/>
      <c r="G565" s="355"/>
      <c r="H565" s="486"/>
      <c r="I565" s="305"/>
      <c r="J565" s="355"/>
      <c r="K565" s="305"/>
      <c r="L565" s="305"/>
      <c r="M565" s="358"/>
      <c r="N565" s="311"/>
      <c r="O565" s="311"/>
      <c r="P565" s="355"/>
      <c r="Q565" s="305"/>
      <c r="R565" s="305"/>
      <c r="S565" s="308"/>
      <c r="T565" s="316">
        <f t="shared" si="120"/>
        <v>0</v>
      </c>
      <c r="U565" s="39"/>
      <c r="V565" s="39"/>
      <c r="W565" s="39"/>
      <c r="X565" s="578">
        <f t="shared" si="121"/>
        <v>0</v>
      </c>
      <c r="Y565" s="39">
        <f t="shared" si="122"/>
        <v>0</v>
      </c>
      <c r="Z565" s="979"/>
      <c r="AA565" s="39"/>
      <c r="AB565" s="32"/>
      <c r="AC565" s="809"/>
      <c r="AD565" s="809"/>
      <c r="AE565" s="809">
        <v>0</v>
      </c>
      <c r="AF565" s="955">
        <v>0</v>
      </c>
      <c r="AG565" s="809">
        <f t="shared" si="117"/>
        <v>0</v>
      </c>
      <c r="AH565" s="809">
        <f t="shared" si="118"/>
        <v>0</v>
      </c>
    </row>
    <row r="566" spans="1:34" s="621" customFormat="1" ht="15.75" customHeight="1" hidden="1">
      <c r="A566" s="944">
        <v>22</v>
      </c>
      <c r="B566" s="311"/>
      <c r="C566" s="944"/>
      <c r="D566" s="305"/>
      <c r="E566" s="305"/>
      <c r="F566" s="305"/>
      <c r="G566" s="355"/>
      <c r="H566" s="486"/>
      <c r="I566" s="305"/>
      <c r="J566" s="355"/>
      <c r="K566" s="305"/>
      <c r="L566" s="305"/>
      <c r="M566" s="358"/>
      <c r="N566" s="311"/>
      <c r="O566" s="311"/>
      <c r="P566" s="355"/>
      <c r="Q566" s="305"/>
      <c r="R566" s="305"/>
      <c r="S566" s="308"/>
      <c r="T566" s="316">
        <f t="shared" si="120"/>
        <v>0</v>
      </c>
      <c r="U566" s="39"/>
      <c r="V566" s="39"/>
      <c r="W566" s="39"/>
      <c r="X566" s="578">
        <f t="shared" si="121"/>
        <v>0</v>
      </c>
      <c r="Y566" s="39">
        <f t="shared" si="122"/>
        <v>0</v>
      </c>
      <c r="Z566" s="979"/>
      <c r="AA566" s="39"/>
      <c r="AB566" s="32"/>
      <c r="AC566" s="809"/>
      <c r="AD566" s="809"/>
      <c r="AE566" s="809">
        <v>0</v>
      </c>
      <c r="AF566" s="955">
        <v>0</v>
      </c>
      <c r="AG566" s="809">
        <f t="shared" si="117"/>
        <v>0</v>
      </c>
      <c r="AH566" s="809">
        <f t="shared" si="118"/>
        <v>0</v>
      </c>
    </row>
    <row r="567" spans="1:34" s="621" customFormat="1" ht="15.75" customHeight="1" hidden="1">
      <c r="A567" s="944">
        <v>23</v>
      </c>
      <c r="B567" s="311"/>
      <c r="C567" s="944"/>
      <c r="D567" s="305"/>
      <c r="E567" s="305"/>
      <c r="F567" s="305"/>
      <c r="G567" s="355"/>
      <c r="H567" s="486"/>
      <c r="I567" s="305"/>
      <c r="J567" s="355"/>
      <c r="K567" s="305"/>
      <c r="L567" s="305"/>
      <c r="M567" s="358"/>
      <c r="N567" s="311"/>
      <c r="O567" s="311"/>
      <c r="P567" s="355"/>
      <c r="Q567" s="305"/>
      <c r="R567" s="305"/>
      <c r="S567" s="308"/>
      <c r="T567" s="316">
        <f t="shared" si="120"/>
        <v>0</v>
      </c>
      <c r="U567" s="39"/>
      <c r="V567" s="39"/>
      <c r="W567" s="39"/>
      <c r="X567" s="578">
        <f t="shared" si="121"/>
        <v>0</v>
      </c>
      <c r="Y567" s="39">
        <f t="shared" si="122"/>
        <v>0</v>
      </c>
      <c r="Z567" s="979"/>
      <c r="AA567" s="39"/>
      <c r="AB567" s="32"/>
      <c r="AC567" s="809"/>
      <c r="AD567" s="809"/>
      <c r="AE567" s="809">
        <v>0</v>
      </c>
      <c r="AF567" s="955">
        <v>0</v>
      </c>
      <c r="AG567" s="809">
        <f t="shared" si="117"/>
        <v>0</v>
      </c>
      <c r="AH567" s="809">
        <f t="shared" si="118"/>
        <v>0</v>
      </c>
    </row>
    <row r="568" spans="1:34" s="621" customFormat="1" ht="15.75" customHeight="1" hidden="1">
      <c r="A568" s="944">
        <v>24</v>
      </c>
      <c r="B568" s="311"/>
      <c r="C568" s="944"/>
      <c r="D568" s="305"/>
      <c r="E568" s="305"/>
      <c r="F568" s="305"/>
      <c r="G568" s="355"/>
      <c r="H568" s="486"/>
      <c r="I568" s="305"/>
      <c r="J568" s="355"/>
      <c r="K568" s="305"/>
      <c r="L568" s="305"/>
      <c r="M568" s="358"/>
      <c r="N568" s="311"/>
      <c r="O568" s="311"/>
      <c r="P568" s="355"/>
      <c r="Q568" s="305"/>
      <c r="R568" s="305"/>
      <c r="S568" s="308"/>
      <c r="T568" s="316">
        <f t="shared" si="120"/>
        <v>0</v>
      </c>
      <c r="U568" s="39"/>
      <c r="V568" s="39"/>
      <c r="W568" s="39"/>
      <c r="X568" s="578">
        <f t="shared" si="121"/>
        <v>0</v>
      </c>
      <c r="Y568" s="39">
        <f t="shared" si="122"/>
        <v>0</v>
      </c>
      <c r="Z568" s="979"/>
      <c r="AA568" s="39"/>
      <c r="AB568" s="32"/>
      <c r="AC568" s="809"/>
      <c r="AD568" s="809"/>
      <c r="AE568" s="809">
        <v>0</v>
      </c>
      <c r="AF568" s="955">
        <v>0</v>
      </c>
      <c r="AG568" s="809">
        <f t="shared" si="117"/>
        <v>0</v>
      </c>
      <c r="AH568" s="809">
        <f t="shared" si="118"/>
        <v>0</v>
      </c>
    </row>
    <row r="569" spans="1:34" s="621" customFormat="1" ht="15.75" customHeight="1" hidden="1">
      <c r="A569" s="944"/>
      <c r="B569" s="311"/>
      <c r="C569" s="944"/>
      <c r="D569" s="305"/>
      <c r="E569" s="305"/>
      <c r="F569" s="305"/>
      <c r="G569" s="355"/>
      <c r="H569" s="486"/>
      <c r="I569" s="305"/>
      <c r="J569" s="355"/>
      <c r="K569" s="305"/>
      <c r="L569" s="305"/>
      <c r="M569" s="358"/>
      <c r="N569" s="311"/>
      <c r="O569" s="311"/>
      <c r="P569" s="355"/>
      <c r="Q569" s="305"/>
      <c r="R569" s="305"/>
      <c r="S569" s="308"/>
      <c r="T569" s="316"/>
      <c r="U569" s="39"/>
      <c r="V569" s="39"/>
      <c r="W569" s="39"/>
      <c r="X569" s="578"/>
      <c r="Y569" s="39"/>
      <c r="Z569" s="979"/>
      <c r="AA569" s="39"/>
      <c r="AB569" s="32"/>
      <c r="AC569" s="809"/>
      <c r="AD569" s="809"/>
      <c r="AE569" s="809">
        <v>0</v>
      </c>
      <c r="AF569" s="955">
        <v>0</v>
      </c>
      <c r="AG569" s="809">
        <f t="shared" si="117"/>
        <v>0</v>
      </c>
      <c r="AH569" s="809">
        <f t="shared" si="118"/>
        <v>0</v>
      </c>
    </row>
    <row r="570" spans="1:34" s="621" customFormat="1" ht="24" customHeight="1">
      <c r="A570" s="944"/>
      <c r="B570" s="1898" t="s">
        <v>628</v>
      </c>
      <c r="C570" s="1338"/>
      <c r="D570" s="1338"/>
      <c r="E570" s="1338"/>
      <c r="F570" s="305"/>
      <c r="G570" s="355">
        <f aca="true" t="shared" si="123" ref="G570:W570">SUM(G546:G568)</f>
        <v>8150</v>
      </c>
      <c r="H570" s="486">
        <f t="shared" si="123"/>
        <v>85</v>
      </c>
      <c r="I570" s="305">
        <f t="shared" si="123"/>
        <v>17266</v>
      </c>
      <c r="J570" s="355">
        <f t="shared" si="123"/>
        <v>17351</v>
      </c>
      <c r="K570" s="305">
        <f t="shared" si="123"/>
        <v>0</v>
      </c>
      <c r="L570" s="305">
        <f t="shared" si="123"/>
        <v>0</v>
      </c>
      <c r="M570" s="355">
        <f t="shared" si="123"/>
        <v>157</v>
      </c>
      <c r="N570" s="305">
        <f t="shared" si="123"/>
        <v>0</v>
      </c>
      <c r="O570" s="305">
        <f t="shared" si="123"/>
        <v>0</v>
      </c>
      <c r="P570" s="355">
        <f t="shared" si="123"/>
        <v>43</v>
      </c>
      <c r="Q570" s="305">
        <f t="shared" si="123"/>
        <v>0</v>
      </c>
      <c r="R570" s="305"/>
      <c r="S570" s="308">
        <f t="shared" si="123"/>
        <v>7993</v>
      </c>
      <c r="T570" s="305">
        <f t="shared" si="123"/>
        <v>17308</v>
      </c>
      <c r="U570" s="305">
        <f t="shared" si="123"/>
        <v>54000</v>
      </c>
      <c r="V570" s="305">
        <f t="shared" si="123"/>
        <v>45850</v>
      </c>
      <c r="W570" s="305">
        <f t="shared" si="123"/>
        <v>8150</v>
      </c>
      <c r="X570" s="578"/>
      <c r="Y570" s="39"/>
      <c r="Z570" s="979"/>
      <c r="AA570" s="39"/>
      <c r="AB570" s="32"/>
      <c r="AC570" s="809"/>
      <c r="AD570" s="809"/>
      <c r="AE570" s="809">
        <v>0</v>
      </c>
      <c r="AF570" s="955">
        <v>0</v>
      </c>
      <c r="AG570" s="809">
        <f t="shared" si="117"/>
        <v>43</v>
      </c>
      <c r="AH570" s="809">
        <f t="shared" si="118"/>
        <v>0</v>
      </c>
    </row>
    <row r="571" spans="1:34" s="621" customFormat="1" ht="22.5" customHeight="1" hidden="1">
      <c r="A571" s="944"/>
      <c r="B571" s="311"/>
      <c r="C571" s="944"/>
      <c r="D571" s="305"/>
      <c r="E571" s="305"/>
      <c r="F571" s="305"/>
      <c r="G571" s="305"/>
      <c r="H571" s="305"/>
      <c r="I571" s="305"/>
      <c r="J571" s="305"/>
      <c r="K571" s="305"/>
      <c r="L571" s="305"/>
      <c r="M571" s="321"/>
      <c r="N571" s="311"/>
      <c r="O571" s="311"/>
      <c r="P571" s="355"/>
      <c r="Q571" s="305"/>
      <c r="R571" s="305"/>
      <c r="S571" s="311"/>
      <c r="T571" s="316"/>
      <c r="U571" s="39"/>
      <c r="V571" s="39"/>
      <c r="W571" s="39"/>
      <c r="X571" s="578"/>
      <c r="Y571" s="39"/>
      <c r="Z571" s="979"/>
      <c r="AA571" s="39"/>
      <c r="AB571" s="32"/>
      <c r="AC571" s="809"/>
      <c r="AD571" s="809"/>
      <c r="AE571" s="809"/>
      <c r="AF571" s="955"/>
      <c r="AG571" s="809">
        <f t="shared" si="117"/>
        <v>0</v>
      </c>
      <c r="AH571" s="809">
        <f t="shared" si="118"/>
        <v>0</v>
      </c>
    </row>
    <row r="572" spans="1:34" s="621" customFormat="1" ht="21.75" customHeight="1" hidden="1">
      <c r="A572" s="944"/>
      <c r="B572" s="311"/>
      <c r="C572" s="944"/>
      <c r="D572" s="305"/>
      <c r="E572" s="305"/>
      <c r="F572" s="305"/>
      <c r="G572" s="305"/>
      <c r="H572" s="305"/>
      <c r="I572" s="305"/>
      <c r="J572" s="305"/>
      <c r="K572" s="305"/>
      <c r="L572" s="305"/>
      <c r="M572" s="320"/>
      <c r="N572" s="311"/>
      <c r="O572" s="311"/>
      <c r="P572" s="305"/>
      <c r="Q572" s="305"/>
      <c r="R572" s="305"/>
      <c r="S572" s="311"/>
      <c r="T572" s="316"/>
      <c r="U572" s="39"/>
      <c r="V572" s="39"/>
      <c r="W572" s="39"/>
      <c r="X572" s="578"/>
      <c r="Y572" s="39"/>
      <c r="Z572" s="979"/>
      <c r="AA572" s="39"/>
      <c r="AB572" s="32"/>
      <c r="AC572" s="809"/>
      <c r="AD572" s="809"/>
      <c r="AE572" s="809"/>
      <c r="AF572" s="955"/>
      <c r="AG572" s="809">
        <f t="shared" si="117"/>
        <v>0</v>
      </c>
      <c r="AH572" s="809">
        <f t="shared" si="118"/>
        <v>0</v>
      </c>
    </row>
    <row r="573" spans="1:34" s="621" customFormat="1" ht="73.5" customHeight="1">
      <c r="A573" s="944"/>
      <c r="B573" s="311"/>
      <c r="C573" s="944"/>
      <c r="D573" s="305"/>
      <c r="E573" s="305"/>
      <c r="F573" s="305"/>
      <c r="G573" s="305"/>
      <c r="H573" s="305"/>
      <c r="I573" s="305"/>
      <c r="J573" s="1895" t="s">
        <v>605</v>
      </c>
      <c r="K573" s="1338"/>
      <c r="L573" s="1338"/>
      <c r="M573" s="1338"/>
      <c r="N573" s="311"/>
      <c r="O573" s="311"/>
      <c r="P573" s="305"/>
      <c r="Q573" s="305"/>
      <c r="R573" s="305"/>
      <c r="S573" s="311"/>
      <c r="T573" s="316"/>
      <c r="U573" s="39"/>
      <c r="V573" s="39"/>
      <c r="W573" s="39"/>
      <c r="X573" s="578"/>
      <c r="Y573" s="1913" t="s">
        <v>921</v>
      </c>
      <c r="Z573" s="1914"/>
      <c r="AA573" s="1914"/>
      <c r="AB573" s="1915"/>
      <c r="AC573" s="953"/>
      <c r="AD573" s="953"/>
      <c r="AE573" s="809"/>
      <c r="AF573" s="952"/>
      <c r="AG573" s="809"/>
      <c r="AH573" s="809"/>
    </row>
    <row r="574" spans="1:34" s="621" customFormat="1" ht="21" customHeight="1">
      <c r="A574" s="1893" t="s">
        <v>451</v>
      </c>
      <c r="B574" s="1896" t="s">
        <v>760</v>
      </c>
      <c r="C574" s="1893" t="s">
        <v>759</v>
      </c>
      <c r="D574" s="1893" t="s">
        <v>761</v>
      </c>
      <c r="E574" s="1890" t="s">
        <v>461</v>
      </c>
      <c r="F574" s="1890"/>
      <c r="G574" s="1890"/>
      <c r="H574" s="1890"/>
      <c r="I574" s="1890"/>
      <c r="J574" s="1890"/>
      <c r="K574" s="1901" t="s">
        <v>8</v>
      </c>
      <c r="L574" s="1901"/>
      <c r="M574" s="1901"/>
      <c r="N574" s="1901"/>
      <c r="O574" s="1901"/>
      <c r="P574" s="1901"/>
      <c r="Q574" s="1901"/>
      <c r="R574" s="947"/>
      <c r="S574" s="1912"/>
      <c r="T574" s="1912"/>
      <c r="U574" s="1912"/>
      <c r="V574" s="39"/>
      <c r="W574" s="39"/>
      <c r="X574" s="1875" t="s">
        <v>918</v>
      </c>
      <c r="Y574" s="1876" t="s">
        <v>919</v>
      </c>
      <c r="Z574" s="1877" t="s">
        <v>631</v>
      </c>
      <c r="AA574" s="1873" t="s">
        <v>920</v>
      </c>
      <c r="AB574" s="1868" t="s">
        <v>760</v>
      </c>
      <c r="AC574" s="1865" t="s">
        <v>913</v>
      </c>
      <c r="AD574" s="1865" t="s">
        <v>915</v>
      </c>
      <c r="AE574" s="1875" t="s">
        <v>914</v>
      </c>
      <c r="AF574" s="1924" t="s">
        <v>916</v>
      </c>
      <c r="AG574" s="1876" t="s">
        <v>927</v>
      </c>
      <c r="AH574" s="1876" t="s">
        <v>928</v>
      </c>
    </row>
    <row r="575" spans="1:34" s="621" customFormat="1" ht="21" customHeight="1">
      <c r="A575" s="1893"/>
      <c r="B575" s="1896"/>
      <c r="C575" s="1893"/>
      <c r="D575" s="1894"/>
      <c r="E575" s="948"/>
      <c r="F575" s="650" t="s">
        <v>1</v>
      </c>
      <c r="G575" s="650"/>
      <c r="H575" s="1881" t="s">
        <v>462</v>
      </c>
      <c r="I575" s="1881"/>
      <c r="J575" s="1881"/>
      <c r="K575" s="651"/>
      <c r="L575" s="652" t="s">
        <v>1</v>
      </c>
      <c r="M575" s="653"/>
      <c r="N575" s="652" t="s">
        <v>463</v>
      </c>
      <c r="O575" s="652"/>
      <c r="P575" s="652"/>
      <c r="Q575" s="1879" t="s">
        <v>762</v>
      </c>
      <c r="R575" s="1879" t="s">
        <v>409</v>
      </c>
      <c r="S575" s="1882" t="s">
        <v>464</v>
      </c>
      <c r="T575" s="1883" t="s">
        <v>465</v>
      </c>
      <c r="U575" s="1356" t="s">
        <v>697</v>
      </c>
      <c r="V575" s="1356" t="s">
        <v>704</v>
      </c>
      <c r="W575" s="1356" t="s">
        <v>698</v>
      </c>
      <c r="X575" s="1875"/>
      <c r="Y575" s="1876"/>
      <c r="Z575" s="1877"/>
      <c r="AA575" s="1874"/>
      <c r="AB575" s="1868"/>
      <c r="AC575" s="1866"/>
      <c r="AD575" s="1866"/>
      <c r="AE575" s="1875"/>
      <c r="AF575" s="1924"/>
      <c r="AG575" s="1876"/>
      <c r="AH575" s="1876"/>
    </row>
    <row r="576" spans="1:34" s="621" customFormat="1" ht="56.25" customHeight="1">
      <c r="A576" s="1893"/>
      <c r="B576" s="1896"/>
      <c r="C576" s="1893"/>
      <c r="D576" s="1894"/>
      <c r="E576" s="631" t="s">
        <v>694</v>
      </c>
      <c r="F576" s="631" t="s">
        <v>440</v>
      </c>
      <c r="G576" s="631" t="s">
        <v>695</v>
      </c>
      <c r="H576" s="631" t="s">
        <v>763</v>
      </c>
      <c r="I576" s="631" t="s">
        <v>764</v>
      </c>
      <c r="J576" s="631" t="s">
        <v>765</v>
      </c>
      <c r="K576" s="632" t="s">
        <v>694</v>
      </c>
      <c r="L576" s="632" t="s">
        <v>440</v>
      </c>
      <c r="M576" s="632" t="s">
        <v>695</v>
      </c>
      <c r="N576" s="632" t="s">
        <v>694</v>
      </c>
      <c r="O576" s="632" t="s">
        <v>440</v>
      </c>
      <c r="P576" s="632" t="s">
        <v>718</v>
      </c>
      <c r="Q576" s="1879"/>
      <c r="R576" s="1879"/>
      <c r="S576" s="1882"/>
      <c r="T576" s="1883"/>
      <c r="U576" s="1356"/>
      <c r="V576" s="1356"/>
      <c r="W576" s="1356"/>
      <c r="X576" s="1875"/>
      <c r="Y576" s="1876"/>
      <c r="Z576" s="1877"/>
      <c r="AA576" s="1874"/>
      <c r="AB576" s="1868"/>
      <c r="AC576" s="1866"/>
      <c r="AD576" s="1866"/>
      <c r="AE576" s="1875"/>
      <c r="AF576" s="1924"/>
      <c r="AG576" s="1876"/>
      <c r="AH576" s="1876"/>
    </row>
    <row r="577" spans="1:34" s="621" customFormat="1" ht="15.75" customHeight="1">
      <c r="A577" s="611">
        <v>1</v>
      </c>
      <c r="B577" s="620">
        <v>2</v>
      </c>
      <c r="C577" s="611">
        <v>3</v>
      </c>
      <c r="D577" s="616">
        <v>4</v>
      </c>
      <c r="E577" s="616">
        <v>5</v>
      </c>
      <c r="F577" s="611">
        <v>6</v>
      </c>
      <c r="G577" s="654">
        <v>7</v>
      </c>
      <c r="H577" s="616">
        <v>8</v>
      </c>
      <c r="I577" s="616">
        <v>9</v>
      </c>
      <c r="J577" s="616">
        <v>10</v>
      </c>
      <c r="K577" s="947">
        <v>11</v>
      </c>
      <c r="L577" s="947">
        <v>12</v>
      </c>
      <c r="M577" s="655">
        <v>13</v>
      </c>
      <c r="N577" s="355">
        <v>14</v>
      </c>
      <c r="O577" s="355">
        <v>15</v>
      </c>
      <c r="P577" s="355">
        <v>16</v>
      </c>
      <c r="Q577" s="355">
        <v>17</v>
      </c>
      <c r="R577" s="355"/>
      <c r="S577" s="616">
        <v>18</v>
      </c>
      <c r="T577" s="612">
        <v>19</v>
      </c>
      <c r="U577" s="613">
        <v>20</v>
      </c>
      <c r="V577" s="613">
        <v>21</v>
      </c>
      <c r="W577" s="613">
        <v>22</v>
      </c>
      <c r="X577" s="639">
        <v>23</v>
      </c>
      <c r="Y577" s="640">
        <v>24</v>
      </c>
      <c r="Z577" s="984">
        <v>25</v>
      </c>
      <c r="AA577" s="640">
        <v>26</v>
      </c>
      <c r="AB577" s="618">
        <v>27</v>
      </c>
      <c r="AC577" s="615">
        <v>28</v>
      </c>
      <c r="AD577" s="615">
        <v>29</v>
      </c>
      <c r="AE577" s="615">
        <v>30</v>
      </c>
      <c r="AF577" s="954">
        <v>31</v>
      </c>
      <c r="AG577" s="1004">
        <v>32</v>
      </c>
      <c r="AH577" s="1004">
        <v>33</v>
      </c>
    </row>
    <row r="578" spans="1:35" ht="15.75">
      <c r="A578" s="944"/>
      <c r="B578" s="311"/>
      <c r="C578" s="944"/>
      <c r="D578" s="305"/>
      <c r="E578" s="318"/>
      <c r="F578" s="944"/>
      <c r="G578" s="655"/>
      <c r="H578" s="663"/>
      <c r="I578" s="663"/>
      <c r="J578" s="663"/>
      <c r="K578" s="944"/>
      <c r="L578" s="944"/>
      <c r="M578" s="656"/>
      <c r="N578" s="646"/>
      <c r="O578" s="646"/>
      <c r="P578" s="646"/>
      <c r="Q578" s="305"/>
      <c r="R578" s="305"/>
      <c r="S578" s="308"/>
      <c r="T578" s="673"/>
      <c r="U578" s="39"/>
      <c r="V578" s="39"/>
      <c r="W578" s="39"/>
      <c r="X578" s="578"/>
      <c r="Y578" s="39"/>
      <c r="Z578" s="979"/>
      <c r="AB578" s="32"/>
      <c r="AC578" s="809"/>
      <c r="AD578" s="39"/>
      <c r="AG578" s="809"/>
      <c r="AH578" s="809"/>
      <c r="AI578" s="621"/>
    </row>
    <row r="579" spans="1:35" ht="15.75">
      <c r="A579" s="944"/>
      <c r="B579" s="311"/>
      <c r="C579" s="944"/>
      <c r="D579" s="305"/>
      <c r="E579" s="305"/>
      <c r="F579" s="305"/>
      <c r="G579" s="305"/>
      <c r="H579" s="663"/>
      <c r="I579" s="663"/>
      <c r="J579" s="663"/>
      <c r="K579" s="305"/>
      <c r="L579" s="305"/>
      <c r="M579" s="320"/>
      <c r="N579" s="646"/>
      <c r="O579" s="646"/>
      <c r="P579" s="646"/>
      <c r="Q579" s="305"/>
      <c r="R579" s="305"/>
      <c r="S579" s="308"/>
      <c r="T579" s="673"/>
      <c r="U579" s="316"/>
      <c r="V579" s="316"/>
      <c r="W579" s="316"/>
      <c r="X579" s="578"/>
      <c r="Y579" s="39"/>
      <c r="Z579" s="979"/>
      <c r="AB579" s="32"/>
      <c r="AC579" s="809"/>
      <c r="AD579" s="39"/>
      <c r="AG579" s="809"/>
      <c r="AH579" s="809"/>
      <c r="AI579" s="621"/>
    </row>
    <row r="580" spans="1:35" ht="15.75" customHeight="1" hidden="1">
      <c r="A580" s="944"/>
      <c r="B580" s="311"/>
      <c r="C580" s="944"/>
      <c r="D580" s="305"/>
      <c r="E580" s="305"/>
      <c r="F580" s="305"/>
      <c r="G580" s="355"/>
      <c r="H580" s="305"/>
      <c r="I580" s="305"/>
      <c r="J580" s="355"/>
      <c r="K580" s="305"/>
      <c r="L580" s="305"/>
      <c r="M580" s="357"/>
      <c r="N580" s="311"/>
      <c r="O580" s="311"/>
      <c r="P580" s="355"/>
      <c r="Q580" s="305"/>
      <c r="R580" s="305"/>
      <c r="S580" s="311"/>
      <c r="T580" s="316"/>
      <c r="U580" s="39"/>
      <c r="V580" s="39"/>
      <c r="W580" s="39"/>
      <c r="X580" s="578"/>
      <c r="Y580" s="39"/>
      <c r="Z580" s="979"/>
      <c r="AB580" s="32"/>
      <c r="AC580" s="809"/>
      <c r="AD580" s="39"/>
      <c r="AG580" s="809"/>
      <c r="AH580" s="809"/>
      <c r="AI580" s="621"/>
    </row>
    <row r="581" spans="1:35" ht="15.75" customHeight="1" hidden="1">
      <c r="A581" s="944"/>
      <c r="B581" s="311"/>
      <c r="C581" s="944"/>
      <c r="D581" s="305"/>
      <c r="E581" s="305"/>
      <c r="F581" s="305"/>
      <c r="G581" s="355"/>
      <c r="H581" s="305"/>
      <c r="I581" s="305"/>
      <c r="J581" s="355"/>
      <c r="K581" s="305"/>
      <c r="L581" s="305"/>
      <c r="M581" s="355"/>
      <c r="N581" s="305"/>
      <c r="O581" s="305"/>
      <c r="P581" s="355"/>
      <c r="Q581" s="305"/>
      <c r="R581" s="305"/>
      <c r="S581" s="305"/>
      <c r="T581" s="313"/>
      <c r="U581" s="39"/>
      <c r="V581" s="39"/>
      <c r="W581" s="39"/>
      <c r="X581" s="578"/>
      <c r="Y581" s="39"/>
      <c r="Z581" s="979"/>
      <c r="AB581" s="32"/>
      <c r="AC581" s="809"/>
      <c r="AD581" s="39"/>
      <c r="AG581" s="809"/>
      <c r="AH581" s="809"/>
      <c r="AI581" s="621"/>
    </row>
    <row r="582" spans="1:35" ht="15.75" customHeight="1" hidden="1">
      <c r="A582" s="944"/>
      <c r="B582" s="311"/>
      <c r="C582" s="944"/>
      <c r="D582" s="305"/>
      <c r="E582" s="305"/>
      <c r="F582" s="305"/>
      <c r="G582" s="355"/>
      <c r="H582" s="305"/>
      <c r="I582" s="305"/>
      <c r="J582" s="355"/>
      <c r="K582" s="305"/>
      <c r="L582" s="305"/>
      <c r="M582" s="355"/>
      <c r="N582" s="305"/>
      <c r="O582" s="305"/>
      <c r="P582" s="355"/>
      <c r="Q582" s="305"/>
      <c r="R582" s="305"/>
      <c r="S582" s="305"/>
      <c r="T582" s="313"/>
      <c r="U582" s="39"/>
      <c r="V582" s="39"/>
      <c r="W582" s="39"/>
      <c r="X582" s="578"/>
      <c r="Y582" s="39"/>
      <c r="Z582" s="979"/>
      <c r="AB582" s="32"/>
      <c r="AC582" s="809"/>
      <c r="AD582" s="39"/>
      <c r="AG582" s="809"/>
      <c r="AH582" s="809"/>
      <c r="AI582" s="621"/>
    </row>
    <row r="583" spans="1:35" ht="15.75" customHeight="1" hidden="1">
      <c r="A583" s="944"/>
      <c r="B583" s="311"/>
      <c r="C583" s="944"/>
      <c r="D583" s="305"/>
      <c r="E583" s="305"/>
      <c r="F583" s="305"/>
      <c r="G583" s="355"/>
      <c r="H583" s="305"/>
      <c r="I583" s="305"/>
      <c r="J583" s="355"/>
      <c r="K583" s="305"/>
      <c r="L583" s="305"/>
      <c r="M583" s="355"/>
      <c r="N583" s="305"/>
      <c r="O583" s="305"/>
      <c r="P583" s="355"/>
      <c r="Q583" s="305"/>
      <c r="R583" s="305"/>
      <c r="S583" s="305"/>
      <c r="T583" s="313"/>
      <c r="U583" s="39"/>
      <c r="V583" s="39"/>
      <c r="W583" s="39"/>
      <c r="X583" s="578"/>
      <c r="Y583" s="39"/>
      <c r="Z583" s="979"/>
      <c r="AB583" s="32"/>
      <c r="AC583" s="809"/>
      <c r="AD583" s="39"/>
      <c r="AG583" s="809"/>
      <c r="AH583" s="809"/>
      <c r="AI583" s="621"/>
    </row>
    <row r="584" spans="1:35" ht="15.75" customHeight="1" hidden="1">
      <c r="A584" s="944"/>
      <c r="B584" s="311"/>
      <c r="C584" s="944"/>
      <c r="D584" s="305"/>
      <c r="E584" s="305"/>
      <c r="F584" s="305"/>
      <c r="G584" s="355"/>
      <c r="H584" s="305"/>
      <c r="I584" s="305"/>
      <c r="J584" s="355"/>
      <c r="K584" s="305"/>
      <c r="L584" s="305"/>
      <c r="M584" s="355"/>
      <c r="N584" s="305"/>
      <c r="O584" s="305"/>
      <c r="P584" s="355"/>
      <c r="Q584" s="305"/>
      <c r="R584" s="305"/>
      <c r="S584" s="305"/>
      <c r="T584" s="313"/>
      <c r="U584" s="39"/>
      <c r="V584" s="39"/>
      <c r="W584" s="39"/>
      <c r="X584" s="578"/>
      <c r="Y584" s="39"/>
      <c r="Z584" s="979"/>
      <c r="AB584" s="32"/>
      <c r="AC584" s="809"/>
      <c r="AD584" s="39"/>
      <c r="AG584" s="809"/>
      <c r="AH584" s="809"/>
      <c r="AI584" s="621"/>
    </row>
    <row r="585" spans="1:35" ht="15.75" customHeight="1" hidden="1">
      <c r="A585" s="944"/>
      <c r="B585" s="311"/>
      <c r="C585" s="944"/>
      <c r="D585" s="305"/>
      <c r="E585" s="305"/>
      <c r="F585" s="305"/>
      <c r="G585" s="355"/>
      <c r="H585" s="305"/>
      <c r="I585" s="305"/>
      <c r="J585" s="355"/>
      <c r="K585" s="305"/>
      <c r="L585" s="305"/>
      <c r="M585" s="355"/>
      <c r="N585" s="305"/>
      <c r="O585" s="305"/>
      <c r="P585" s="355"/>
      <c r="Q585" s="305"/>
      <c r="R585" s="305"/>
      <c r="S585" s="305"/>
      <c r="T585" s="313"/>
      <c r="U585" s="39"/>
      <c r="V585" s="39"/>
      <c r="W585" s="39"/>
      <c r="X585" s="578"/>
      <c r="Y585" s="39"/>
      <c r="Z585" s="979"/>
      <c r="AB585" s="32"/>
      <c r="AC585" s="809"/>
      <c r="AD585" s="39"/>
      <c r="AG585" s="809"/>
      <c r="AH585" s="809"/>
      <c r="AI585" s="621"/>
    </row>
    <row r="586" spans="1:35" ht="14.25" customHeight="1" hidden="1">
      <c r="A586" s="32"/>
      <c r="B586" s="628"/>
      <c r="C586" s="32"/>
      <c r="D586" s="39"/>
      <c r="E586" s="39"/>
      <c r="F586" s="39"/>
      <c r="G586" s="608"/>
      <c r="H586" s="39"/>
      <c r="I586" s="39"/>
      <c r="J586" s="608"/>
      <c r="K586" s="39"/>
      <c r="L586" s="39"/>
      <c r="M586" s="608"/>
      <c r="N586" s="39"/>
      <c r="O586" s="39"/>
      <c r="P586" s="608"/>
      <c r="Q586" s="39"/>
      <c r="R586" s="39"/>
      <c r="S586" s="39"/>
      <c r="T586" s="39"/>
      <c r="U586" s="39"/>
      <c r="V586" s="39"/>
      <c r="W586" s="39"/>
      <c r="X586" s="578"/>
      <c r="Y586" s="39"/>
      <c r="Z586" s="979"/>
      <c r="AB586" s="32"/>
      <c r="AC586" s="809"/>
      <c r="AD586" s="39"/>
      <c r="AG586" s="809"/>
      <c r="AH586" s="809"/>
      <c r="AI586" s="621"/>
    </row>
    <row r="587" spans="1:35" ht="14.25" customHeight="1" hidden="1">
      <c r="A587" s="32"/>
      <c r="B587" s="628"/>
      <c r="C587" s="32"/>
      <c r="D587" s="39"/>
      <c r="E587" s="39"/>
      <c r="F587" s="39"/>
      <c r="G587" s="608"/>
      <c r="H587" s="39"/>
      <c r="I587" s="39"/>
      <c r="J587" s="608"/>
      <c r="K587" s="39"/>
      <c r="L587" s="39"/>
      <c r="M587" s="608"/>
      <c r="N587" s="39"/>
      <c r="O587" s="39"/>
      <c r="P587" s="608"/>
      <c r="Q587" s="39"/>
      <c r="R587" s="39"/>
      <c r="S587" s="39"/>
      <c r="T587" s="39"/>
      <c r="U587" s="39"/>
      <c r="V587" s="39"/>
      <c r="W587" s="39"/>
      <c r="X587" s="578"/>
      <c r="Y587" s="39"/>
      <c r="Z587" s="979"/>
      <c r="AB587" s="32"/>
      <c r="AC587" s="809"/>
      <c r="AD587" s="39"/>
      <c r="AG587" s="809"/>
      <c r="AH587" s="809"/>
      <c r="AI587" s="621"/>
    </row>
    <row r="588" spans="1:35" ht="14.25" customHeight="1" hidden="1">
      <c r="A588" s="32"/>
      <c r="B588" s="628"/>
      <c r="C588" s="32"/>
      <c r="D588" s="39"/>
      <c r="E588" s="39"/>
      <c r="F588" s="39"/>
      <c r="G588" s="608"/>
      <c r="H588" s="39"/>
      <c r="I588" s="39"/>
      <c r="J588" s="608"/>
      <c r="K588" s="39"/>
      <c r="L588" s="39"/>
      <c r="M588" s="608"/>
      <c r="N588" s="39"/>
      <c r="O588" s="39"/>
      <c r="P588" s="608"/>
      <c r="Q588" s="39"/>
      <c r="R588" s="39"/>
      <c r="S588" s="39"/>
      <c r="T588" s="39"/>
      <c r="U588" s="39"/>
      <c r="V588" s="39"/>
      <c r="W588" s="39"/>
      <c r="X588" s="578"/>
      <c r="Y588" s="39"/>
      <c r="Z588" s="979"/>
      <c r="AB588" s="32"/>
      <c r="AC588" s="809"/>
      <c r="AD588" s="39"/>
      <c r="AG588" s="809"/>
      <c r="AH588" s="809"/>
      <c r="AI588" s="621"/>
    </row>
    <row r="589" spans="1:35" ht="14.25" customHeight="1" hidden="1">
      <c r="A589" s="32"/>
      <c r="B589" s="628"/>
      <c r="C589" s="32"/>
      <c r="D589" s="39"/>
      <c r="E589" s="39"/>
      <c r="F589" s="39"/>
      <c r="G589" s="608"/>
      <c r="H589" s="39"/>
      <c r="I589" s="39"/>
      <c r="J589" s="608"/>
      <c r="K589" s="39"/>
      <c r="L589" s="39"/>
      <c r="M589" s="608"/>
      <c r="N589" s="39"/>
      <c r="O589" s="39"/>
      <c r="P589" s="608"/>
      <c r="Q589" s="39"/>
      <c r="R589" s="39"/>
      <c r="S589" s="39"/>
      <c r="T589" s="39"/>
      <c r="U589" s="39"/>
      <c r="V589" s="39"/>
      <c r="W589" s="39"/>
      <c r="X589" s="578"/>
      <c r="Y589" s="39"/>
      <c r="Z589" s="979"/>
      <c r="AB589" s="32"/>
      <c r="AC589" s="809"/>
      <c r="AD589" s="39"/>
      <c r="AG589" s="809"/>
      <c r="AH589" s="809"/>
      <c r="AI589" s="621"/>
    </row>
    <row r="590" spans="1:35" ht="15.75">
      <c r="A590" s="32"/>
      <c r="B590" s="1898" t="s">
        <v>680</v>
      </c>
      <c r="C590" s="1338"/>
      <c r="D590" s="1338"/>
      <c r="E590" s="1338"/>
      <c r="F590" s="39"/>
      <c r="G590" s="608">
        <f aca="true" t="shared" si="124" ref="G590:W590">SUM(G579:G589)</f>
        <v>0</v>
      </c>
      <c r="H590" s="39">
        <f t="shared" si="124"/>
        <v>0</v>
      </c>
      <c r="I590" s="39">
        <f t="shared" si="124"/>
        <v>0</v>
      </c>
      <c r="J590" s="608">
        <f t="shared" si="124"/>
        <v>0</v>
      </c>
      <c r="K590" s="39">
        <f t="shared" si="124"/>
        <v>0</v>
      </c>
      <c r="L590" s="39">
        <f t="shared" si="124"/>
        <v>0</v>
      </c>
      <c r="M590" s="39">
        <f t="shared" si="124"/>
        <v>0</v>
      </c>
      <c r="N590" s="39"/>
      <c r="O590" s="39"/>
      <c r="P590" s="608"/>
      <c r="Q590" s="39">
        <f t="shared" si="124"/>
        <v>0</v>
      </c>
      <c r="R590" s="39"/>
      <c r="S590" s="39">
        <f t="shared" si="124"/>
        <v>0</v>
      </c>
      <c r="T590" s="39">
        <f t="shared" si="124"/>
        <v>0</v>
      </c>
      <c r="U590" s="39">
        <f t="shared" si="124"/>
        <v>0</v>
      </c>
      <c r="V590" s="39">
        <f t="shared" si="124"/>
        <v>0</v>
      </c>
      <c r="W590" s="39">
        <f t="shared" si="124"/>
        <v>0</v>
      </c>
      <c r="X590" s="578"/>
      <c r="Y590" s="39"/>
      <c r="Z590" s="979"/>
      <c r="AB590" s="32"/>
      <c r="AC590" s="809"/>
      <c r="AD590" s="39"/>
      <c r="AG590" s="809"/>
      <c r="AH590" s="809"/>
      <c r="AI590" s="621"/>
    </row>
    <row r="591" spans="1:35" ht="14.25">
      <c r="A591" s="32"/>
      <c r="B591" s="628"/>
      <c r="C591" s="32"/>
      <c r="D591" s="39"/>
      <c r="E591" s="39"/>
      <c r="F591" s="39"/>
      <c r="G591" s="608"/>
      <c r="H591" s="39"/>
      <c r="I591" s="39"/>
      <c r="J591" s="608"/>
      <c r="K591" s="39"/>
      <c r="L591" s="39"/>
      <c r="M591" s="608"/>
      <c r="N591" s="39"/>
      <c r="O591" s="39"/>
      <c r="P591" s="608"/>
      <c r="Q591" s="39"/>
      <c r="R591" s="39"/>
      <c r="S591" s="39"/>
      <c r="T591" s="39"/>
      <c r="U591" s="39"/>
      <c r="V591" s="39"/>
      <c r="W591" s="39"/>
      <c r="X591" s="578"/>
      <c r="Y591" s="39"/>
      <c r="Z591" s="979"/>
      <c r="AB591" s="32"/>
      <c r="AC591" s="809"/>
      <c r="AD591" s="39"/>
      <c r="AG591" s="809"/>
      <c r="AH591" s="809"/>
      <c r="AI591" s="621"/>
    </row>
    <row r="592" spans="1:34" ht="15.75">
      <c r="A592" s="325"/>
      <c r="B592" s="973"/>
      <c r="C592" s="325"/>
      <c r="D592" s="1002"/>
      <c r="E592" s="318"/>
      <c r="F592" s="318"/>
      <c r="G592" s="355"/>
      <c r="H592" s="318"/>
      <c r="I592" s="318"/>
      <c r="J592" s="355"/>
      <c r="K592" s="318"/>
      <c r="L592" s="318"/>
      <c r="M592" s="355"/>
      <c r="N592" s="318"/>
      <c r="O592" s="318"/>
      <c r="P592" s="355"/>
      <c r="Q592" s="318"/>
      <c r="R592" s="318"/>
      <c r="S592" s="318"/>
      <c r="T592" s="318"/>
      <c r="U592" s="39"/>
      <c r="V592" s="39"/>
      <c r="W592" s="39"/>
      <c r="X592" s="578"/>
      <c r="Y592" s="39"/>
      <c r="Z592" s="979"/>
      <c r="AB592" s="32"/>
      <c r="AC592" s="809"/>
      <c r="AD592" s="39"/>
      <c r="AG592" s="809"/>
      <c r="AH592" s="809"/>
    </row>
    <row r="593" spans="1:34" ht="15.75" customHeight="1">
      <c r="A593" s="944"/>
      <c r="B593" s="1900" t="s">
        <v>609</v>
      </c>
      <c r="C593" s="1900"/>
      <c r="D593" s="1900"/>
      <c r="E593" s="657">
        <f aca="true" t="shared" si="125" ref="E593:AA593">E205</f>
        <v>152125</v>
      </c>
      <c r="F593" s="657">
        <f t="shared" si="125"/>
        <v>24000</v>
      </c>
      <c r="G593" s="657">
        <f t="shared" si="125"/>
        <v>265064</v>
      </c>
      <c r="H593" s="658">
        <f t="shared" si="125"/>
        <v>17716</v>
      </c>
      <c r="I593" s="657">
        <f t="shared" si="125"/>
        <v>4054</v>
      </c>
      <c r="J593" s="657">
        <f t="shared" si="125"/>
        <v>118753</v>
      </c>
      <c r="K593" s="657">
        <f t="shared" si="125"/>
        <v>146125</v>
      </c>
      <c r="L593" s="657">
        <f t="shared" si="125"/>
        <v>0</v>
      </c>
      <c r="M593" s="657">
        <f t="shared" si="125"/>
        <v>8916</v>
      </c>
      <c r="N593" s="657">
        <f t="shared" si="125"/>
        <v>16900</v>
      </c>
      <c r="O593" s="657">
        <f t="shared" si="125"/>
        <v>67</v>
      </c>
      <c r="P593" s="657">
        <f t="shared" si="125"/>
        <v>750</v>
      </c>
      <c r="Q593" s="657">
        <f t="shared" si="125"/>
        <v>3506</v>
      </c>
      <c r="R593" s="657"/>
      <c r="S593" s="657">
        <f t="shared" si="125"/>
        <v>30000</v>
      </c>
      <c r="T593" s="657">
        <f t="shared" si="125"/>
        <v>4803</v>
      </c>
      <c r="U593" s="657">
        <f t="shared" si="125"/>
        <v>3699000</v>
      </c>
      <c r="V593" s="657">
        <f t="shared" si="125"/>
        <v>1523875</v>
      </c>
      <c r="W593" s="657">
        <f t="shared" si="125"/>
        <v>2175125</v>
      </c>
      <c r="X593" s="657">
        <f t="shared" si="125"/>
        <v>1670000</v>
      </c>
      <c r="Y593" s="657">
        <f t="shared" si="125"/>
        <v>1981000</v>
      </c>
      <c r="Z593" s="657">
        <f t="shared" si="125"/>
        <v>0</v>
      </c>
      <c r="AA593" s="657">
        <f t="shared" si="125"/>
        <v>1951000</v>
      </c>
      <c r="AB593" s="949"/>
      <c r="AC593" s="809"/>
      <c r="AD593" s="39"/>
      <c r="AG593" s="809"/>
      <c r="AH593" s="809"/>
    </row>
    <row r="594" spans="1:34" ht="15.75" customHeight="1">
      <c r="A594" s="944"/>
      <c r="B594" s="1899" t="s">
        <v>614</v>
      </c>
      <c r="C594" s="1899"/>
      <c r="D594" s="1899"/>
      <c r="E594" s="659">
        <f aca="true" t="shared" si="126" ref="E594:AA594">E405</f>
        <v>81500</v>
      </c>
      <c r="F594" s="659">
        <f t="shared" si="126"/>
        <v>8300</v>
      </c>
      <c r="G594" s="659">
        <f t="shared" si="126"/>
        <v>27316</v>
      </c>
      <c r="H594" s="660">
        <f t="shared" si="126"/>
        <v>9956</v>
      </c>
      <c r="I594" s="659">
        <f t="shared" si="126"/>
        <v>1453</v>
      </c>
      <c r="J594" s="659">
        <f t="shared" si="126"/>
        <v>61401</v>
      </c>
      <c r="K594" s="659">
        <f t="shared" si="126"/>
        <v>80464</v>
      </c>
      <c r="L594" s="659">
        <f t="shared" si="126"/>
        <v>0</v>
      </c>
      <c r="M594" s="659">
        <f t="shared" si="126"/>
        <v>4171</v>
      </c>
      <c r="N594" s="659">
        <f t="shared" si="126"/>
        <v>9823</v>
      </c>
      <c r="O594" s="659">
        <f t="shared" si="126"/>
        <v>100</v>
      </c>
      <c r="P594" s="659">
        <f t="shared" si="126"/>
        <v>43</v>
      </c>
      <c r="Q594" s="659">
        <f t="shared" si="126"/>
        <v>1986</v>
      </c>
      <c r="R594" s="659"/>
      <c r="S594" s="659">
        <f t="shared" si="126"/>
        <v>9336</v>
      </c>
      <c r="T594" s="659">
        <f t="shared" si="126"/>
        <v>1486</v>
      </c>
      <c r="U594" s="659">
        <f t="shared" si="126"/>
        <v>1956000</v>
      </c>
      <c r="V594" s="659">
        <f t="shared" si="126"/>
        <v>762200</v>
      </c>
      <c r="W594" s="659">
        <f t="shared" si="126"/>
        <v>1193800</v>
      </c>
      <c r="X594" s="659">
        <f t="shared" si="126"/>
        <v>842664</v>
      </c>
      <c r="Y594" s="659">
        <f t="shared" si="126"/>
        <v>1113336</v>
      </c>
      <c r="Z594" s="659">
        <f t="shared" si="126"/>
        <v>0</v>
      </c>
      <c r="AA594" s="659">
        <f t="shared" si="126"/>
        <v>1104000</v>
      </c>
      <c r="AB594" s="949"/>
      <c r="AC594" s="809"/>
      <c r="AD594" s="39"/>
      <c r="AG594" s="809"/>
      <c r="AH594" s="809"/>
    </row>
    <row r="595" spans="1:34" ht="15.75" customHeight="1">
      <c r="A595" s="944"/>
      <c r="B595" s="1897" t="s">
        <v>5</v>
      </c>
      <c r="C595" s="1897"/>
      <c r="D595" s="1897"/>
      <c r="E595" s="661">
        <f aca="true" t="shared" si="127" ref="E595:AA595">E593+E594</f>
        <v>233625</v>
      </c>
      <c r="F595" s="661">
        <f t="shared" si="127"/>
        <v>32300</v>
      </c>
      <c r="G595" s="661">
        <f t="shared" si="127"/>
        <v>292380</v>
      </c>
      <c r="H595" s="662">
        <f t="shared" si="127"/>
        <v>27672</v>
      </c>
      <c r="I595" s="661">
        <f t="shared" si="127"/>
        <v>5507</v>
      </c>
      <c r="J595" s="661">
        <f t="shared" si="127"/>
        <v>180154</v>
      </c>
      <c r="K595" s="661">
        <f t="shared" si="127"/>
        <v>226589</v>
      </c>
      <c r="L595" s="661">
        <f t="shared" si="127"/>
        <v>0</v>
      </c>
      <c r="M595" s="661">
        <f t="shared" si="127"/>
        <v>13087</v>
      </c>
      <c r="N595" s="661">
        <f t="shared" si="127"/>
        <v>26723</v>
      </c>
      <c r="O595" s="661">
        <f t="shared" si="127"/>
        <v>167</v>
      </c>
      <c r="P595" s="661">
        <f t="shared" si="127"/>
        <v>793</v>
      </c>
      <c r="Q595" s="661">
        <f t="shared" si="127"/>
        <v>5492</v>
      </c>
      <c r="R595" s="661"/>
      <c r="S595" s="661">
        <f t="shared" si="127"/>
        <v>39336</v>
      </c>
      <c r="T595" s="661">
        <f t="shared" si="127"/>
        <v>6289</v>
      </c>
      <c r="U595" s="661">
        <f t="shared" si="127"/>
        <v>5655000</v>
      </c>
      <c r="V595" s="661">
        <f t="shared" si="127"/>
        <v>2286075</v>
      </c>
      <c r="W595" s="661">
        <f t="shared" si="127"/>
        <v>3368925</v>
      </c>
      <c r="X595" s="661">
        <f t="shared" si="127"/>
        <v>2512664</v>
      </c>
      <c r="Y595" s="661">
        <f t="shared" si="127"/>
        <v>3094336</v>
      </c>
      <c r="Z595" s="661">
        <f t="shared" si="127"/>
        <v>0</v>
      </c>
      <c r="AA595" s="661">
        <f t="shared" si="127"/>
        <v>3055000</v>
      </c>
      <c r="AB595" s="949"/>
      <c r="AC595" s="809"/>
      <c r="AD595" s="39"/>
      <c r="AF595" s="39"/>
      <c r="AG595" s="809"/>
      <c r="AH595" s="809"/>
    </row>
    <row r="596" spans="1:34" ht="15.75" customHeight="1">
      <c r="A596" s="610"/>
      <c r="B596" s="624"/>
      <c r="C596" s="610"/>
      <c r="D596" s="342"/>
      <c r="E596" s="18"/>
      <c r="F596" s="342"/>
      <c r="G596" s="342"/>
      <c r="H596" s="342"/>
      <c r="I596" s="342"/>
      <c r="J596" s="342"/>
      <c r="K596" s="342"/>
      <c r="L596" s="342"/>
      <c r="M596" s="342"/>
      <c r="N596" s="342"/>
      <c r="O596" s="342"/>
      <c r="P596" s="342"/>
      <c r="Q596" s="342"/>
      <c r="R596" s="342"/>
      <c r="S596" s="342"/>
      <c r="T596" s="342"/>
      <c r="AA596" s="33"/>
      <c r="AC596" s="33"/>
      <c r="AD596" s="33"/>
      <c r="AE596" s="33"/>
      <c r="AF596" s="33"/>
      <c r="AG596" s="33"/>
      <c r="AH596" s="33"/>
    </row>
    <row r="597" spans="27:34" ht="14.25">
      <c r="AA597" s="33"/>
      <c r="AC597" s="33"/>
      <c r="AD597" s="33"/>
      <c r="AE597" s="33"/>
      <c r="AF597" s="33"/>
      <c r="AG597" s="33"/>
      <c r="AH597" s="33"/>
    </row>
    <row r="598" spans="27:34" ht="14.25">
      <c r="AA598" s="33"/>
      <c r="AC598" s="33"/>
      <c r="AD598" s="33"/>
      <c r="AE598" s="33"/>
      <c r="AF598" s="33"/>
      <c r="AG598" s="33"/>
      <c r="AH598" s="33"/>
    </row>
    <row r="599" spans="27:34" ht="14.25">
      <c r="AA599" s="33"/>
      <c r="AC599" s="33"/>
      <c r="AD599" s="33"/>
      <c r="AE599" s="33"/>
      <c r="AF599" s="33"/>
      <c r="AG599" s="33"/>
      <c r="AH599" s="33"/>
    </row>
    <row r="600" spans="27:34" ht="14.25">
      <c r="AA600" s="33"/>
      <c r="AC600" s="33"/>
      <c r="AD600" s="33"/>
      <c r="AE600" s="33"/>
      <c r="AF600" s="33"/>
      <c r="AG600" s="33"/>
      <c r="AH600" s="33"/>
    </row>
    <row r="601" spans="27:34" ht="14.25">
      <c r="AA601" s="33"/>
      <c r="AC601" s="33"/>
      <c r="AD601" s="33"/>
      <c r="AE601" s="33"/>
      <c r="AF601" s="33"/>
      <c r="AG601" s="33"/>
      <c r="AH601" s="33"/>
    </row>
    <row r="602" spans="27:34" ht="14.25">
      <c r="AA602" s="33"/>
      <c r="AC602" s="33"/>
      <c r="AD602" s="33"/>
      <c r="AE602" s="33"/>
      <c r="AF602" s="33"/>
      <c r="AG602" s="33"/>
      <c r="AH602" s="33"/>
    </row>
    <row r="603" spans="27:34" ht="14.25">
      <c r="AA603" s="33"/>
      <c r="AC603" s="33"/>
      <c r="AD603" s="33"/>
      <c r="AE603" s="33"/>
      <c r="AF603" s="33"/>
      <c r="AG603" s="33"/>
      <c r="AH603" s="33"/>
    </row>
    <row r="604" spans="27:34" ht="14.25">
      <c r="AA604" s="33"/>
      <c r="AC604" s="33"/>
      <c r="AD604" s="33"/>
      <c r="AE604" s="33"/>
      <c r="AF604" s="33"/>
      <c r="AG604" s="33"/>
      <c r="AH604" s="33"/>
    </row>
    <row r="605" spans="27:34" ht="14.25">
      <c r="AA605" s="33"/>
      <c r="AC605" s="33"/>
      <c r="AD605" s="33"/>
      <c r="AE605" s="33"/>
      <c r="AF605" s="33"/>
      <c r="AG605" s="33"/>
      <c r="AH605" s="33"/>
    </row>
    <row r="606" spans="27:34" ht="14.25">
      <c r="AA606" s="33"/>
      <c r="AC606" s="33"/>
      <c r="AD606" s="33"/>
      <c r="AE606" s="33"/>
      <c r="AF606" s="33"/>
      <c r="AG606" s="33"/>
      <c r="AH606" s="33"/>
    </row>
    <row r="607" spans="27:34" ht="14.25">
      <c r="AA607" s="33"/>
      <c r="AC607" s="33"/>
      <c r="AD607" s="33"/>
      <c r="AE607" s="33"/>
      <c r="AF607" s="33"/>
      <c r="AG607" s="33"/>
      <c r="AH607" s="33"/>
    </row>
    <row r="608" spans="27:34" ht="14.25">
      <c r="AA608" s="33"/>
      <c r="AC608" s="33"/>
      <c r="AD608" s="33"/>
      <c r="AE608" s="33"/>
      <c r="AF608" s="33"/>
      <c r="AG608" s="33"/>
      <c r="AH608" s="33"/>
    </row>
    <row r="609" spans="27:34" ht="14.25">
      <c r="AA609" s="33"/>
      <c r="AC609" s="33"/>
      <c r="AD609" s="33"/>
      <c r="AE609" s="33"/>
      <c r="AF609" s="33"/>
      <c r="AG609" s="33"/>
      <c r="AH609" s="33"/>
    </row>
    <row r="610" spans="27:34" ht="14.25">
      <c r="AA610" s="33"/>
      <c r="AC610" s="33"/>
      <c r="AD610" s="33"/>
      <c r="AE610" s="33"/>
      <c r="AF610" s="33"/>
      <c r="AG610" s="33"/>
      <c r="AH610" s="33"/>
    </row>
    <row r="611" spans="27:34" ht="14.25">
      <c r="AA611" s="33"/>
      <c r="AC611" s="33"/>
      <c r="AD611" s="33"/>
      <c r="AE611" s="33"/>
      <c r="AF611" s="33"/>
      <c r="AG611" s="33"/>
      <c r="AH611" s="33"/>
    </row>
    <row r="612" spans="27:34" ht="14.25">
      <c r="AA612" s="33"/>
      <c r="AC612" s="33"/>
      <c r="AD612" s="33"/>
      <c r="AE612" s="33"/>
      <c r="AF612" s="33"/>
      <c r="AG612" s="33"/>
      <c r="AH612" s="33"/>
    </row>
    <row r="613" spans="27:34" ht="14.25">
      <c r="AA613" s="33"/>
      <c r="AC613" s="33"/>
      <c r="AD613" s="33"/>
      <c r="AE613" s="33"/>
      <c r="AF613" s="33"/>
      <c r="AG613" s="33"/>
      <c r="AH613" s="33"/>
    </row>
    <row r="614" spans="27:34" ht="14.25">
      <c r="AA614" s="33"/>
      <c r="AC614" s="33"/>
      <c r="AD614" s="33"/>
      <c r="AE614" s="33"/>
      <c r="AF614" s="33"/>
      <c r="AG614" s="33"/>
      <c r="AH614" s="33"/>
    </row>
    <row r="615" spans="27:34" ht="14.25">
      <c r="AA615" s="33"/>
      <c r="AC615" s="33"/>
      <c r="AD615" s="33"/>
      <c r="AE615" s="33"/>
      <c r="AF615" s="33"/>
      <c r="AG615" s="33"/>
      <c r="AH615" s="33"/>
    </row>
    <row r="616" spans="27:34" ht="14.25">
      <c r="AA616" s="33"/>
      <c r="AC616" s="33"/>
      <c r="AD616" s="33"/>
      <c r="AE616" s="33"/>
      <c r="AF616" s="33"/>
      <c r="AG616" s="33"/>
      <c r="AH616" s="33"/>
    </row>
    <row r="617" spans="27:34" ht="14.25">
      <c r="AA617" s="33"/>
      <c r="AC617" s="33"/>
      <c r="AD617" s="33"/>
      <c r="AE617" s="33"/>
      <c r="AF617" s="33"/>
      <c r="AG617" s="33"/>
      <c r="AH617" s="33"/>
    </row>
    <row r="618" spans="27:34" ht="14.25">
      <c r="AA618" s="33"/>
      <c r="AC618" s="33"/>
      <c r="AD618" s="33"/>
      <c r="AE618" s="33"/>
      <c r="AF618" s="33"/>
      <c r="AG618" s="33"/>
      <c r="AH618" s="33"/>
    </row>
    <row r="619" spans="27:34" ht="14.25">
      <c r="AA619" s="33"/>
      <c r="AC619" s="33"/>
      <c r="AD619" s="33"/>
      <c r="AE619" s="33"/>
      <c r="AF619" s="33"/>
      <c r="AG619" s="33"/>
      <c r="AH619" s="33"/>
    </row>
    <row r="620" spans="27:34" ht="14.25">
      <c r="AA620" s="33"/>
      <c r="AC620" s="33"/>
      <c r="AD620" s="33"/>
      <c r="AE620" s="33"/>
      <c r="AF620" s="33"/>
      <c r="AG620" s="33"/>
      <c r="AH620" s="33"/>
    </row>
    <row r="621" spans="27:34" ht="14.25">
      <c r="AA621" s="33"/>
      <c r="AC621" s="33"/>
      <c r="AD621" s="33"/>
      <c r="AE621" s="33"/>
      <c r="AF621" s="33"/>
      <c r="AG621" s="33"/>
      <c r="AH621" s="33"/>
    </row>
    <row r="622" spans="27:34" ht="14.25">
      <c r="AA622" s="33"/>
      <c r="AC622" s="33"/>
      <c r="AD622" s="33"/>
      <c r="AE622" s="33"/>
      <c r="AF622" s="33"/>
      <c r="AG622" s="33"/>
      <c r="AH622" s="33"/>
    </row>
    <row r="623" spans="27:34" ht="14.25">
      <c r="AA623" s="33"/>
      <c r="AC623" s="33"/>
      <c r="AD623" s="33"/>
      <c r="AE623" s="33"/>
      <c r="AF623" s="33"/>
      <c r="AG623" s="33"/>
      <c r="AH623" s="33"/>
    </row>
    <row r="624" spans="27:34" ht="14.25">
      <c r="AA624" s="33"/>
      <c r="AC624" s="33"/>
      <c r="AD624" s="33"/>
      <c r="AE624" s="33"/>
      <c r="AF624" s="33"/>
      <c r="AG624" s="33"/>
      <c r="AH624" s="33"/>
    </row>
    <row r="625" spans="27:34" ht="14.25">
      <c r="AA625" s="33"/>
      <c r="AC625" s="33"/>
      <c r="AD625" s="33"/>
      <c r="AE625" s="33"/>
      <c r="AF625" s="33"/>
      <c r="AG625" s="33"/>
      <c r="AH625" s="33"/>
    </row>
    <row r="626" spans="27:34" ht="14.25">
      <c r="AA626" s="33"/>
      <c r="AC626" s="33"/>
      <c r="AD626" s="33"/>
      <c r="AE626" s="33"/>
      <c r="AF626" s="33"/>
      <c r="AG626" s="33"/>
      <c r="AH626" s="33"/>
    </row>
    <row r="627" spans="27:34" ht="14.25">
      <c r="AA627" s="33"/>
      <c r="AC627" s="33"/>
      <c r="AD627" s="33"/>
      <c r="AE627" s="33"/>
      <c r="AF627" s="33"/>
      <c r="AG627" s="33"/>
      <c r="AH627" s="33"/>
    </row>
    <row r="628" spans="27:34" ht="14.25">
      <c r="AA628" s="33"/>
      <c r="AC628" s="33"/>
      <c r="AD628" s="33"/>
      <c r="AE628" s="33"/>
      <c r="AF628" s="33"/>
      <c r="AG628" s="33"/>
      <c r="AH628" s="33"/>
    </row>
    <row r="629" spans="27:34" ht="14.25">
      <c r="AA629" s="33"/>
      <c r="AC629" s="33"/>
      <c r="AD629" s="33"/>
      <c r="AE629" s="33"/>
      <c r="AF629" s="33"/>
      <c r="AG629" s="33"/>
      <c r="AH629" s="33"/>
    </row>
    <row r="630" spans="27:34" ht="14.25">
      <c r="AA630" s="33"/>
      <c r="AC630" s="33"/>
      <c r="AD630" s="33"/>
      <c r="AE630" s="33"/>
      <c r="AF630" s="33"/>
      <c r="AG630" s="33"/>
      <c r="AH630" s="33"/>
    </row>
    <row r="631" spans="27:34" ht="14.25">
      <c r="AA631" s="33"/>
      <c r="AC631" s="33"/>
      <c r="AD631" s="33"/>
      <c r="AE631" s="33"/>
      <c r="AF631" s="33"/>
      <c r="AG631" s="33"/>
      <c r="AH631" s="33"/>
    </row>
    <row r="632" spans="27:34" ht="14.25">
      <c r="AA632" s="33"/>
      <c r="AC632" s="33"/>
      <c r="AD632" s="33"/>
      <c r="AE632" s="33"/>
      <c r="AF632" s="33"/>
      <c r="AG632" s="33"/>
      <c r="AH632" s="33"/>
    </row>
    <row r="633" spans="27:34" ht="14.25">
      <c r="AA633" s="33"/>
      <c r="AC633" s="33"/>
      <c r="AD633" s="33"/>
      <c r="AE633" s="33"/>
      <c r="AF633" s="33"/>
      <c r="AG633" s="33"/>
      <c r="AH633" s="33"/>
    </row>
    <row r="634" spans="27:34" ht="14.25">
      <c r="AA634" s="33"/>
      <c r="AC634" s="33"/>
      <c r="AD634" s="33"/>
      <c r="AE634" s="33"/>
      <c r="AF634" s="33"/>
      <c r="AG634" s="33"/>
      <c r="AH634" s="33"/>
    </row>
    <row r="635" spans="27:34" ht="14.25">
      <c r="AA635" s="33"/>
      <c r="AC635" s="33"/>
      <c r="AD635" s="33"/>
      <c r="AE635" s="33"/>
      <c r="AF635" s="33"/>
      <c r="AG635" s="33"/>
      <c r="AH635" s="33"/>
    </row>
    <row r="636" spans="27:34" ht="14.25">
      <c r="AA636" s="33"/>
      <c r="AC636" s="33"/>
      <c r="AD636" s="33"/>
      <c r="AE636" s="33"/>
      <c r="AF636" s="33"/>
      <c r="AG636" s="33"/>
      <c r="AH636" s="33"/>
    </row>
    <row r="637" spans="27:34" ht="14.25">
      <c r="AA637" s="33"/>
      <c r="AC637" s="33"/>
      <c r="AD637" s="33"/>
      <c r="AE637" s="33"/>
      <c r="AF637" s="33"/>
      <c r="AG637" s="33"/>
      <c r="AH637" s="33"/>
    </row>
    <row r="638" spans="27:34" ht="14.25">
      <c r="AA638" s="33"/>
      <c r="AC638" s="33"/>
      <c r="AD638" s="33"/>
      <c r="AE638" s="33"/>
      <c r="AF638" s="33"/>
      <c r="AG638" s="33"/>
      <c r="AH638" s="33"/>
    </row>
    <row r="639" spans="27:34" ht="14.25">
      <c r="AA639" s="33"/>
      <c r="AC639" s="33"/>
      <c r="AD639" s="33"/>
      <c r="AE639" s="33"/>
      <c r="AF639" s="33"/>
      <c r="AG639" s="33"/>
      <c r="AH639" s="33"/>
    </row>
    <row r="640" spans="27:34" ht="14.25">
      <c r="AA640" s="33"/>
      <c r="AC640" s="33"/>
      <c r="AD640" s="33"/>
      <c r="AE640" s="33"/>
      <c r="AF640" s="33"/>
      <c r="AG640" s="33"/>
      <c r="AH640" s="33"/>
    </row>
    <row r="641" spans="27:34" ht="14.25">
      <c r="AA641" s="33"/>
      <c r="AC641" s="33"/>
      <c r="AD641" s="33"/>
      <c r="AE641" s="33"/>
      <c r="AF641" s="33"/>
      <c r="AG641" s="33"/>
      <c r="AH641" s="33"/>
    </row>
    <row r="642" spans="27:34" ht="14.25">
      <c r="AA642" s="33"/>
      <c r="AC642" s="33"/>
      <c r="AD642" s="33"/>
      <c r="AE642" s="33"/>
      <c r="AF642" s="33"/>
      <c r="AG642" s="33"/>
      <c r="AH642" s="33"/>
    </row>
    <row r="643" spans="27:34" ht="14.25">
      <c r="AA643" s="33"/>
      <c r="AC643" s="33"/>
      <c r="AD643" s="33"/>
      <c r="AE643" s="33"/>
      <c r="AF643" s="33"/>
      <c r="AG643" s="33"/>
      <c r="AH643" s="33"/>
    </row>
    <row r="644" spans="27:34" ht="14.25">
      <c r="AA644" s="33"/>
      <c r="AC644" s="33"/>
      <c r="AD644" s="33"/>
      <c r="AE644" s="33"/>
      <c r="AF644" s="33"/>
      <c r="AG644" s="33"/>
      <c r="AH644" s="33"/>
    </row>
    <row r="645" spans="27:34" ht="14.25">
      <c r="AA645" s="33"/>
      <c r="AC645" s="33"/>
      <c r="AD645" s="33"/>
      <c r="AE645" s="33"/>
      <c r="AF645" s="33"/>
      <c r="AG645" s="33"/>
      <c r="AH645" s="33"/>
    </row>
    <row r="646" spans="27:34" ht="14.25">
      <c r="AA646" s="33"/>
      <c r="AC646" s="33"/>
      <c r="AD646" s="33"/>
      <c r="AE646" s="33"/>
      <c r="AF646" s="33"/>
      <c r="AG646" s="33"/>
      <c r="AH646" s="33"/>
    </row>
    <row r="647" spans="27:34" ht="14.25">
      <c r="AA647" s="33"/>
      <c r="AC647" s="33"/>
      <c r="AD647" s="33"/>
      <c r="AE647" s="33"/>
      <c r="AF647" s="33"/>
      <c r="AG647" s="33"/>
      <c r="AH647" s="33"/>
    </row>
    <row r="648" spans="27:34" ht="14.25">
      <c r="AA648" s="33"/>
      <c r="AC648" s="33"/>
      <c r="AD648" s="33"/>
      <c r="AE648" s="33"/>
      <c r="AF648" s="33"/>
      <c r="AG648" s="33"/>
      <c r="AH648" s="33"/>
    </row>
    <row r="649" spans="27:34" ht="14.25">
      <c r="AA649" s="33"/>
      <c r="AC649" s="33"/>
      <c r="AD649" s="33"/>
      <c r="AE649" s="33"/>
      <c r="AF649" s="33"/>
      <c r="AG649" s="33"/>
      <c r="AH649" s="33"/>
    </row>
    <row r="650" spans="27:34" ht="14.25">
      <c r="AA650" s="33"/>
      <c r="AC650" s="33"/>
      <c r="AD650" s="33"/>
      <c r="AE650" s="33"/>
      <c r="AF650" s="33"/>
      <c r="AG650" s="33"/>
      <c r="AH650" s="33"/>
    </row>
    <row r="651" spans="27:34" ht="14.25">
      <c r="AA651" s="33"/>
      <c r="AC651" s="33"/>
      <c r="AD651" s="33"/>
      <c r="AE651" s="33"/>
      <c r="AF651" s="33"/>
      <c r="AG651" s="33"/>
      <c r="AH651" s="33"/>
    </row>
    <row r="652" spans="27:34" ht="14.25">
      <c r="AA652" s="33"/>
      <c r="AC652" s="33"/>
      <c r="AD652" s="33"/>
      <c r="AE652" s="33"/>
      <c r="AF652" s="33"/>
      <c r="AG652" s="33"/>
      <c r="AH652" s="33"/>
    </row>
    <row r="653" spans="27:34" ht="14.25">
      <c r="AA653" s="33"/>
      <c r="AC653" s="33"/>
      <c r="AD653" s="33"/>
      <c r="AE653" s="33"/>
      <c r="AF653" s="33"/>
      <c r="AG653" s="33"/>
      <c r="AH653" s="33"/>
    </row>
    <row r="654" spans="27:34" ht="14.25">
      <c r="AA654" s="33"/>
      <c r="AC654" s="33"/>
      <c r="AD654" s="33"/>
      <c r="AE654" s="33"/>
      <c r="AF654" s="33"/>
      <c r="AG654" s="33"/>
      <c r="AH654" s="33"/>
    </row>
    <row r="655" spans="27:34" ht="14.25">
      <c r="AA655" s="33"/>
      <c r="AC655" s="33"/>
      <c r="AD655" s="33"/>
      <c r="AE655" s="33"/>
      <c r="AF655" s="33"/>
      <c r="AG655" s="33"/>
      <c r="AH655" s="33"/>
    </row>
    <row r="656" spans="27:34" ht="14.25">
      <c r="AA656" s="33"/>
      <c r="AC656" s="33"/>
      <c r="AD656" s="33"/>
      <c r="AE656" s="33"/>
      <c r="AF656" s="33"/>
      <c r="AG656" s="33"/>
      <c r="AH656" s="33"/>
    </row>
    <row r="657" spans="27:34" ht="14.25">
      <c r="AA657" s="33"/>
      <c r="AC657" s="33"/>
      <c r="AD657" s="33"/>
      <c r="AE657" s="33"/>
      <c r="AF657" s="33"/>
      <c r="AG657" s="33"/>
      <c r="AH657" s="33"/>
    </row>
    <row r="658" spans="27:34" ht="14.25">
      <c r="AA658" s="33"/>
      <c r="AC658" s="33"/>
      <c r="AD658" s="33"/>
      <c r="AE658" s="33"/>
      <c r="AF658" s="33"/>
      <c r="AG658" s="33"/>
      <c r="AH658" s="33"/>
    </row>
    <row r="659" spans="27:34" ht="14.25">
      <c r="AA659" s="33"/>
      <c r="AC659" s="33"/>
      <c r="AD659" s="33"/>
      <c r="AE659" s="33"/>
      <c r="AF659" s="33"/>
      <c r="AG659" s="33"/>
      <c r="AH659" s="33"/>
    </row>
    <row r="660" spans="27:34" ht="14.25">
      <c r="AA660" s="33"/>
      <c r="AC660" s="33"/>
      <c r="AD660" s="33"/>
      <c r="AE660" s="33"/>
      <c r="AF660" s="33"/>
      <c r="AG660" s="33"/>
      <c r="AH660" s="33"/>
    </row>
    <row r="661" spans="27:34" ht="14.25">
      <c r="AA661" s="33"/>
      <c r="AC661" s="33"/>
      <c r="AD661" s="33"/>
      <c r="AE661" s="33"/>
      <c r="AF661" s="33"/>
      <c r="AG661" s="33"/>
      <c r="AH661" s="33"/>
    </row>
    <row r="662" spans="27:34" ht="14.25">
      <c r="AA662" s="33"/>
      <c r="AC662" s="33"/>
      <c r="AD662" s="33"/>
      <c r="AE662" s="33"/>
      <c r="AF662" s="33"/>
      <c r="AG662" s="33"/>
      <c r="AH662" s="33"/>
    </row>
    <row r="663" spans="27:34" ht="14.25">
      <c r="AA663" s="33"/>
      <c r="AC663" s="33"/>
      <c r="AD663" s="33"/>
      <c r="AE663" s="33"/>
      <c r="AF663" s="33"/>
      <c r="AG663" s="33"/>
      <c r="AH663" s="33"/>
    </row>
    <row r="664" spans="27:34" ht="14.25">
      <c r="AA664" s="33"/>
      <c r="AC664" s="33"/>
      <c r="AD664" s="33"/>
      <c r="AE664" s="33"/>
      <c r="AF664" s="33"/>
      <c r="AG664" s="33"/>
      <c r="AH664" s="33"/>
    </row>
    <row r="665" spans="27:34" ht="14.25">
      <c r="AA665" s="33"/>
      <c r="AC665" s="33"/>
      <c r="AD665" s="33"/>
      <c r="AE665" s="33"/>
      <c r="AF665" s="33"/>
      <c r="AG665" s="33"/>
      <c r="AH665" s="33"/>
    </row>
    <row r="666" spans="27:34" ht="14.25">
      <c r="AA666" s="33"/>
      <c r="AC666" s="33"/>
      <c r="AD666" s="33"/>
      <c r="AE666" s="33"/>
      <c r="AF666" s="33"/>
      <c r="AG666" s="33"/>
      <c r="AH666" s="33"/>
    </row>
    <row r="667" spans="27:34" ht="14.25">
      <c r="AA667" s="33"/>
      <c r="AC667" s="33"/>
      <c r="AD667" s="33"/>
      <c r="AE667" s="33"/>
      <c r="AF667" s="33"/>
      <c r="AG667" s="33"/>
      <c r="AH667" s="33"/>
    </row>
    <row r="668" spans="27:34" ht="14.25">
      <c r="AA668" s="33"/>
      <c r="AC668" s="33"/>
      <c r="AD668" s="33"/>
      <c r="AE668" s="33"/>
      <c r="AF668" s="33"/>
      <c r="AG668" s="33"/>
      <c r="AH668" s="33"/>
    </row>
    <row r="669" spans="27:34" ht="14.25">
      <c r="AA669" s="33"/>
      <c r="AC669" s="33"/>
      <c r="AD669" s="33"/>
      <c r="AE669" s="33"/>
      <c r="AF669" s="33"/>
      <c r="AG669" s="33"/>
      <c r="AH669" s="33"/>
    </row>
    <row r="670" spans="27:34" ht="14.25">
      <c r="AA670" s="33"/>
      <c r="AC670" s="33"/>
      <c r="AD670" s="33"/>
      <c r="AE670" s="33"/>
      <c r="AF670" s="33"/>
      <c r="AG670" s="33"/>
      <c r="AH670" s="33"/>
    </row>
    <row r="671" spans="27:34" ht="14.25">
      <c r="AA671" s="33"/>
      <c r="AC671" s="33"/>
      <c r="AD671" s="33"/>
      <c r="AE671" s="33"/>
      <c r="AF671" s="33"/>
      <c r="AG671" s="33"/>
      <c r="AH671" s="33"/>
    </row>
    <row r="672" spans="27:34" ht="14.25">
      <c r="AA672" s="33"/>
      <c r="AC672" s="33"/>
      <c r="AD672" s="33"/>
      <c r="AE672" s="33"/>
      <c r="AF672" s="33"/>
      <c r="AG672" s="33"/>
      <c r="AH672" s="33"/>
    </row>
    <row r="673" spans="27:34" ht="14.25">
      <c r="AA673" s="33"/>
      <c r="AC673" s="33"/>
      <c r="AD673" s="33"/>
      <c r="AE673" s="33"/>
      <c r="AF673" s="33"/>
      <c r="AG673" s="33"/>
      <c r="AH673" s="33"/>
    </row>
    <row r="674" spans="27:34" ht="14.25">
      <c r="AA674" s="33"/>
      <c r="AC674" s="33"/>
      <c r="AD674" s="33"/>
      <c r="AE674" s="33"/>
      <c r="AF674" s="33"/>
      <c r="AG674" s="33"/>
      <c r="AH674" s="33"/>
    </row>
    <row r="675" spans="27:34" ht="14.25">
      <c r="AA675" s="33"/>
      <c r="AC675" s="33"/>
      <c r="AD675" s="33"/>
      <c r="AE675" s="33"/>
      <c r="AF675" s="33"/>
      <c r="AG675" s="33"/>
      <c r="AH675" s="33"/>
    </row>
    <row r="676" spans="27:34" ht="14.25">
      <c r="AA676" s="33"/>
      <c r="AC676" s="33"/>
      <c r="AD676" s="33"/>
      <c r="AE676" s="33"/>
      <c r="AF676" s="33"/>
      <c r="AG676" s="33"/>
      <c r="AH676" s="33"/>
    </row>
    <row r="677" spans="27:34" ht="14.25">
      <c r="AA677" s="33"/>
      <c r="AC677" s="33"/>
      <c r="AD677" s="33"/>
      <c r="AE677" s="33"/>
      <c r="AF677" s="33"/>
      <c r="AG677" s="33"/>
      <c r="AH677" s="33"/>
    </row>
    <row r="678" spans="27:34" ht="14.25">
      <c r="AA678" s="33"/>
      <c r="AC678" s="33"/>
      <c r="AD678" s="33"/>
      <c r="AE678" s="33"/>
      <c r="AF678" s="33"/>
      <c r="AG678" s="33"/>
      <c r="AH678" s="33"/>
    </row>
    <row r="679" spans="27:34" ht="14.25">
      <c r="AA679" s="33"/>
      <c r="AC679" s="33"/>
      <c r="AD679" s="33"/>
      <c r="AE679" s="33"/>
      <c r="AF679" s="33"/>
      <c r="AG679" s="33"/>
      <c r="AH679" s="33"/>
    </row>
    <row r="680" spans="27:34" ht="14.25">
      <c r="AA680" s="33"/>
      <c r="AC680" s="33"/>
      <c r="AD680" s="33"/>
      <c r="AE680" s="33"/>
      <c r="AF680" s="33"/>
      <c r="AG680" s="33"/>
      <c r="AH680" s="33"/>
    </row>
    <row r="681" spans="27:34" ht="14.25">
      <c r="AA681" s="33"/>
      <c r="AC681" s="33"/>
      <c r="AD681" s="33"/>
      <c r="AE681" s="33"/>
      <c r="AF681" s="33"/>
      <c r="AG681" s="33"/>
      <c r="AH681" s="33"/>
    </row>
    <row r="682" spans="27:34" ht="14.25">
      <c r="AA682" s="33"/>
      <c r="AC682" s="33"/>
      <c r="AD682" s="33"/>
      <c r="AE682" s="33"/>
      <c r="AF682" s="33"/>
      <c r="AG682" s="33"/>
      <c r="AH682" s="33"/>
    </row>
    <row r="683" spans="27:34" ht="14.25">
      <c r="AA683" s="33"/>
      <c r="AC683" s="33"/>
      <c r="AD683" s="33"/>
      <c r="AE683" s="33"/>
      <c r="AF683" s="33"/>
      <c r="AG683" s="33"/>
      <c r="AH683" s="33"/>
    </row>
    <row r="684" spans="27:34" ht="14.25">
      <c r="AA684" s="33"/>
      <c r="AC684" s="33"/>
      <c r="AD684" s="33"/>
      <c r="AE684" s="33"/>
      <c r="AF684" s="33"/>
      <c r="AG684" s="33"/>
      <c r="AH684" s="33"/>
    </row>
    <row r="685" spans="27:34" ht="14.25">
      <c r="AA685" s="33"/>
      <c r="AC685" s="33"/>
      <c r="AD685" s="33"/>
      <c r="AE685" s="33"/>
      <c r="AF685" s="33"/>
      <c r="AG685" s="33"/>
      <c r="AH685" s="33"/>
    </row>
    <row r="686" spans="27:34" ht="14.25">
      <c r="AA686" s="33"/>
      <c r="AC686" s="33"/>
      <c r="AD686" s="33"/>
      <c r="AE686" s="33"/>
      <c r="AF686" s="33"/>
      <c r="AG686" s="33"/>
      <c r="AH686" s="33"/>
    </row>
    <row r="687" spans="27:34" ht="14.25">
      <c r="AA687" s="33"/>
      <c r="AC687" s="33"/>
      <c r="AD687" s="33"/>
      <c r="AE687" s="33"/>
      <c r="AF687" s="33"/>
      <c r="AG687" s="33"/>
      <c r="AH687" s="33"/>
    </row>
    <row r="688" spans="27:34" ht="14.25">
      <c r="AA688" s="33"/>
      <c r="AC688" s="33"/>
      <c r="AD688" s="33"/>
      <c r="AE688" s="33"/>
      <c r="AF688" s="33"/>
      <c r="AG688" s="33"/>
      <c r="AH688" s="33"/>
    </row>
    <row r="689" spans="27:34" ht="14.25">
      <c r="AA689" s="33"/>
      <c r="AC689" s="33"/>
      <c r="AD689" s="33"/>
      <c r="AE689" s="33"/>
      <c r="AF689" s="33"/>
      <c r="AG689" s="33"/>
      <c r="AH689" s="33"/>
    </row>
    <row r="690" spans="27:34" ht="14.25">
      <c r="AA690" s="33"/>
      <c r="AC690" s="33"/>
      <c r="AD690" s="33"/>
      <c r="AE690" s="33"/>
      <c r="AF690" s="33"/>
      <c r="AG690" s="33"/>
      <c r="AH690" s="33"/>
    </row>
    <row r="691" spans="27:34" ht="14.25">
      <c r="AA691" s="33"/>
      <c r="AC691" s="33"/>
      <c r="AD691" s="33"/>
      <c r="AE691" s="33"/>
      <c r="AF691" s="33"/>
      <c r="AG691" s="33"/>
      <c r="AH691" s="33"/>
    </row>
    <row r="692" spans="27:34" ht="14.25">
      <c r="AA692" s="33"/>
      <c r="AC692" s="33"/>
      <c r="AD692" s="33"/>
      <c r="AE692" s="33"/>
      <c r="AF692" s="33"/>
      <c r="AG692" s="33"/>
      <c r="AH692" s="33"/>
    </row>
    <row r="693" spans="27:34" ht="14.25">
      <c r="AA693" s="33"/>
      <c r="AC693" s="33"/>
      <c r="AD693" s="33"/>
      <c r="AE693" s="33"/>
      <c r="AF693" s="33"/>
      <c r="AG693" s="33"/>
      <c r="AH693" s="33"/>
    </row>
    <row r="694" spans="27:34" ht="14.25">
      <c r="AA694" s="33"/>
      <c r="AC694" s="33"/>
      <c r="AD694" s="33"/>
      <c r="AE694" s="33"/>
      <c r="AF694" s="33"/>
      <c r="AG694" s="33"/>
      <c r="AH694" s="33"/>
    </row>
    <row r="695" spans="27:34" ht="14.25">
      <c r="AA695" s="33"/>
      <c r="AC695" s="33"/>
      <c r="AD695" s="33"/>
      <c r="AE695" s="33"/>
      <c r="AF695" s="33"/>
      <c r="AG695" s="33"/>
      <c r="AH695" s="33"/>
    </row>
    <row r="696" spans="27:34" ht="14.25">
      <c r="AA696" s="33"/>
      <c r="AC696" s="33"/>
      <c r="AD696" s="33"/>
      <c r="AE696" s="33"/>
      <c r="AF696" s="33"/>
      <c r="AG696" s="33"/>
      <c r="AH696" s="33"/>
    </row>
    <row r="697" spans="27:34" ht="14.25">
      <c r="AA697" s="33"/>
      <c r="AC697" s="33"/>
      <c r="AD697" s="33"/>
      <c r="AE697" s="33"/>
      <c r="AF697" s="33"/>
      <c r="AG697" s="33"/>
      <c r="AH697" s="33"/>
    </row>
    <row r="698" spans="27:34" ht="14.25">
      <c r="AA698" s="33"/>
      <c r="AC698" s="33"/>
      <c r="AD698" s="33"/>
      <c r="AE698" s="33"/>
      <c r="AF698" s="33"/>
      <c r="AG698" s="33"/>
      <c r="AH698" s="33"/>
    </row>
    <row r="699" spans="27:34" ht="14.25">
      <c r="AA699" s="33"/>
      <c r="AC699" s="33"/>
      <c r="AD699" s="33"/>
      <c r="AE699" s="33"/>
      <c r="AF699" s="33"/>
      <c r="AG699" s="33"/>
      <c r="AH699" s="33"/>
    </row>
    <row r="700" spans="27:34" ht="14.25">
      <c r="AA700" s="33"/>
      <c r="AC700" s="33"/>
      <c r="AD700" s="33"/>
      <c r="AE700" s="33"/>
      <c r="AF700" s="33"/>
      <c r="AG700" s="33"/>
      <c r="AH700" s="33"/>
    </row>
    <row r="701" spans="27:34" ht="14.25">
      <c r="AA701" s="33"/>
      <c r="AC701" s="33"/>
      <c r="AD701" s="33"/>
      <c r="AE701" s="33"/>
      <c r="AF701" s="33"/>
      <c r="AG701" s="33"/>
      <c r="AH701" s="33"/>
    </row>
    <row r="702" spans="27:34" ht="14.25">
      <c r="AA702" s="33"/>
      <c r="AC702" s="33"/>
      <c r="AD702" s="33"/>
      <c r="AE702" s="33"/>
      <c r="AF702" s="33"/>
      <c r="AG702" s="33"/>
      <c r="AH702" s="33"/>
    </row>
    <row r="703" spans="27:34" ht="14.25">
      <c r="AA703" s="33"/>
      <c r="AC703" s="33"/>
      <c r="AD703" s="33"/>
      <c r="AE703" s="33"/>
      <c r="AF703" s="33"/>
      <c r="AG703" s="33"/>
      <c r="AH703" s="33"/>
    </row>
    <row r="704" spans="27:34" ht="14.25">
      <c r="AA704" s="33"/>
      <c r="AC704" s="33"/>
      <c r="AD704" s="33"/>
      <c r="AE704" s="33"/>
      <c r="AF704" s="33"/>
      <c r="AG704" s="33"/>
      <c r="AH704" s="33"/>
    </row>
    <row r="705" spans="27:34" ht="14.25">
      <c r="AA705" s="33"/>
      <c r="AC705" s="33"/>
      <c r="AD705" s="33"/>
      <c r="AE705" s="33"/>
      <c r="AF705" s="33"/>
      <c r="AG705" s="33"/>
      <c r="AH705" s="33"/>
    </row>
    <row r="706" spans="27:34" ht="14.25">
      <c r="AA706" s="33"/>
      <c r="AC706" s="33"/>
      <c r="AD706" s="33"/>
      <c r="AE706" s="33"/>
      <c r="AF706" s="33"/>
      <c r="AG706" s="33"/>
      <c r="AH706" s="33"/>
    </row>
    <row r="707" spans="27:34" ht="14.25">
      <c r="AA707" s="33"/>
      <c r="AC707" s="33"/>
      <c r="AD707" s="33"/>
      <c r="AE707" s="33"/>
      <c r="AF707" s="33"/>
      <c r="AG707" s="33"/>
      <c r="AH707" s="33"/>
    </row>
    <row r="708" spans="27:34" ht="14.25">
      <c r="AA708" s="33"/>
      <c r="AC708" s="33"/>
      <c r="AD708" s="33"/>
      <c r="AE708" s="33"/>
      <c r="AF708" s="33"/>
      <c r="AG708" s="33"/>
      <c r="AH708" s="33"/>
    </row>
    <row r="709" spans="27:34" ht="14.25">
      <c r="AA709" s="33"/>
      <c r="AC709" s="33"/>
      <c r="AD709" s="33"/>
      <c r="AE709" s="33"/>
      <c r="AF709" s="33"/>
      <c r="AG709" s="33"/>
      <c r="AH709" s="33"/>
    </row>
    <row r="710" spans="27:34" ht="14.25">
      <c r="AA710" s="33"/>
      <c r="AC710" s="33"/>
      <c r="AD710" s="33"/>
      <c r="AE710" s="33"/>
      <c r="AF710" s="33"/>
      <c r="AG710" s="33"/>
      <c r="AH710" s="33"/>
    </row>
    <row r="711" spans="27:34" ht="14.25">
      <c r="AA711" s="33"/>
      <c r="AC711" s="33"/>
      <c r="AD711" s="33"/>
      <c r="AE711" s="33"/>
      <c r="AF711" s="33"/>
      <c r="AG711" s="33"/>
      <c r="AH711" s="33"/>
    </row>
    <row r="712" spans="27:34" ht="14.25">
      <c r="AA712" s="33"/>
      <c r="AC712" s="33"/>
      <c r="AD712" s="33"/>
      <c r="AE712" s="33"/>
      <c r="AF712" s="33"/>
      <c r="AG712" s="33"/>
      <c r="AH712" s="33"/>
    </row>
    <row r="713" spans="27:34" ht="14.25">
      <c r="AA713" s="33"/>
      <c r="AC713" s="33"/>
      <c r="AD713" s="33"/>
      <c r="AE713" s="33"/>
      <c r="AF713" s="33"/>
      <c r="AG713" s="33"/>
      <c r="AH713" s="33"/>
    </row>
    <row r="714" spans="27:34" ht="14.25">
      <c r="AA714" s="33"/>
      <c r="AC714" s="33"/>
      <c r="AD714" s="33"/>
      <c r="AE714" s="33"/>
      <c r="AF714" s="33"/>
      <c r="AG714" s="33"/>
      <c r="AH714" s="33"/>
    </row>
    <row r="715" spans="27:34" ht="14.25">
      <c r="AA715" s="33"/>
      <c r="AC715" s="33"/>
      <c r="AD715" s="33"/>
      <c r="AE715" s="33"/>
      <c r="AF715" s="33"/>
      <c r="AG715" s="33"/>
      <c r="AH715" s="33"/>
    </row>
    <row r="716" spans="27:34" ht="14.25">
      <c r="AA716" s="33"/>
      <c r="AC716" s="33"/>
      <c r="AD716" s="33"/>
      <c r="AE716" s="33"/>
      <c r="AF716" s="33"/>
      <c r="AG716" s="33"/>
      <c r="AH716" s="33"/>
    </row>
    <row r="717" spans="27:34" ht="14.25">
      <c r="AA717" s="33"/>
      <c r="AC717" s="33"/>
      <c r="AD717" s="33"/>
      <c r="AE717" s="33"/>
      <c r="AF717" s="33"/>
      <c r="AG717" s="33"/>
      <c r="AH717" s="33"/>
    </row>
    <row r="718" spans="27:34" ht="14.25">
      <c r="AA718" s="33"/>
      <c r="AC718" s="33"/>
      <c r="AD718" s="33"/>
      <c r="AE718" s="33"/>
      <c r="AF718" s="33"/>
      <c r="AG718" s="33"/>
      <c r="AH718" s="33"/>
    </row>
    <row r="719" spans="27:34" ht="14.25">
      <c r="AA719" s="33"/>
      <c r="AC719" s="33"/>
      <c r="AD719" s="33"/>
      <c r="AE719" s="33"/>
      <c r="AF719" s="33"/>
      <c r="AG719" s="33"/>
      <c r="AH719" s="33"/>
    </row>
    <row r="720" spans="27:34" ht="14.25">
      <c r="AA720" s="33"/>
      <c r="AC720" s="33"/>
      <c r="AD720" s="33"/>
      <c r="AE720" s="33"/>
      <c r="AF720" s="33"/>
      <c r="AG720" s="33"/>
      <c r="AH720" s="33"/>
    </row>
    <row r="721" spans="27:34" ht="14.25">
      <c r="AA721" s="33"/>
      <c r="AC721" s="33"/>
      <c r="AD721" s="33"/>
      <c r="AE721" s="33"/>
      <c r="AF721" s="33"/>
      <c r="AG721" s="33"/>
      <c r="AH721" s="33"/>
    </row>
    <row r="722" spans="27:34" ht="14.25">
      <c r="AA722" s="33"/>
      <c r="AC722" s="33"/>
      <c r="AD722" s="33"/>
      <c r="AE722" s="33"/>
      <c r="AF722" s="33"/>
      <c r="AG722" s="33"/>
      <c r="AH722" s="33"/>
    </row>
    <row r="723" spans="27:34" ht="14.25">
      <c r="AA723" s="33"/>
      <c r="AC723" s="33"/>
      <c r="AD723" s="33"/>
      <c r="AE723" s="33"/>
      <c r="AF723" s="33"/>
      <c r="AG723" s="33"/>
      <c r="AH723" s="33"/>
    </row>
    <row r="724" spans="27:34" ht="14.25">
      <c r="AA724" s="33"/>
      <c r="AC724" s="33"/>
      <c r="AD724" s="33"/>
      <c r="AE724" s="33"/>
      <c r="AF724" s="33"/>
      <c r="AG724" s="33"/>
      <c r="AH724" s="33"/>
    </row>
    <row r="725" spans="27:34" ht="14.25">
      <c r="AA725" s="33"/>
      <c r="AC725" s="33"/>
      <c r="AD725" s="33"/>
      <c r="AE725" s="33"/>
      <c r="AF725" s="33"/>
      <c r="AG725" s="33"/>
      <c r="AH725" s="33"/>
    </row>
    <row r="726" spans="27:34" ht="14.25">
      <c r="AA726" s="33"/>
      <c r="AC726" s="33"/>
      <c r="AD726" s="33"/>
      <c r="AE726" s="33"/>
      <c r="AF726" s="33"/>
      <c r="AG726" s="33"/>
      <c r="AH726" s="33"/>
    </row>
    <row r="727" spans="27:34" ht="14.25">
      <c r="AA727" s="33"/>
      <c r="AC727" s="33"/>
      <c r="AD727" s="33"/>
      <c r="AE727" s="33"/>
      <c r="AF727" s="33"/>
      <c r="AG727" s="33"/>
      <c r="AH727" s="33"/>
    </row>
    <row r="728" spans="27:34" ht="14.25">
      <c r="AA728" s="33"/>
      <c r="AC728" s="33"/>
      <c r="AD728" s="33"/>
      <c r="AE728" s="33"/>
      <c r="AF728" s="33"/>
      <c r="AG728" s="33"/>
      <c r="AH728" s="33"/>
    </row>
    <row r="729" spans="27:34" ht="14.25">
      <c r="AA729" s="33"/>
      <c r="AC729" s="33"/>
      <c r="AD729" s="33"/>
      <c r="AE729" s="33"/>
      <c r="AF729" s="33"/>
      <c r="AG729" s="33"/>
      <c r="AH729" s="33"/>
    </row>
    <row r="730" spans="27:34" ht="14.25">
      <c r="AA730" s="33"/>
      <c r="AC730" s="33"/>
      <c r="AD730" s="33"/>
      <c r="AE730" s="33"/>
      <c r="AF730" s="33"/>
      <c r="AG730" s="33"/>
      <c r="AH730" s="33"/>
    </row>
    <row r="731" spans="27:34" ht="14.25">
      <c r="AA731" s="33"/>
      <c r="AC731" s="33"/>
      <c r="AD731" s="33"/>
      <c r="AE731" s="33"/>
      <c r="AF731" s="33"/>
      <c r="AG731" s="33"/>
      <c r="AH731" s="33"/>
    </row>
    <row r="732" spans="27:34" ht="14.25">
      <c r="AA732" s="33"/>
      <c r="AC732" s="33"/>
      <c r="AD732" s="33"/>
      <c r="AE732" s="33"/>
      <c r="AF732" s="33"/>
      <c r="AG732" s="33"/>
      <c r="AH732" s="33"/>
    </row>
    <row r="733" spans="27:34" ht="14.25">
      <c r="AA733" s="33"/>
      <c r="AC733" s="33"/>
      <c r="AD733" s="33"/>
      <c r="AE733" s="33"/>
      <c r="AF733" s="33"/>
      <c r="AG733" s="33"/>
      <c r="AH733" s="33"/>
    </row>
    <row r="734" spans="27:34" ht="14.25">
      <c r="AA734" s="33"/>
      <c r="AC734" s="33"/>
      <c r="AD734" s="33"/>
      <c r="AE734" s="33"/>
      <c r="AF734" s="33"/>
      <c r="AG734" s="33"/>
      <c r="AH734" s="33"/>
    </row>
    <row r="735" spans="27:34" ht="14.25">
      <c r="AA735" s="33"/>
      <c r="AC735" s="33"/>
      <c r="AD735" s="33"/>
      <c r="AE735" s="33"/>
      <c r="AF735" s="33"/>
      <c r="AG735" s="33"/>
      <c r="AH735" s="33"/>
    </row>
    <row r="736" spans="27:34" ht="14.25">
      <c r="AA736" s="33"/>
      <c r="AC736" s="33"/>
      <c r="AD736" s="33"/>
      <c r="AE736" s="33"/>
      <c r="AF736" s="33"/>
      <c r="AG736" s="33"/>
      <c r="AH736" s="33"/>
    </row>
    <row r="737" spans="27:34" ht="14.25">
      <c r="AA737" s="33"/>
      <c r="AC737" s="33"/>
      <c r="AD737" s="33"/>
      <c r="AE737" s="33"/>
      <c r="AF737" s="33"/>
      <c r="AG737" s="33"/>
      <c r="AH737" s="33"/>
    </row>
    <row r="738" spans="27:34" ht="14.25">
      <c r="AA738" s="33"/>
      <c r="AC738" s="33"/>
      <c r="AD738" s="33"/>
      <c r="AE738" s="33"/>
      <c r="AF738" s="33"/>
      <c r="AG738" s="33"/>
      <c r="AH738" s="33"/>
    </row>
    <row r="739" spans="27:34" ht="14.25">
      <c r="AA739" s="33"/>
      <c r="AC739" s="33"/>
      <c r="AD739" s="33"/>
      <c r="AE739" s="33"/>
      <c r="AF739" s="33"/>
      <c r="AG739" s="33"/>
      <c r="AH739" s="33"/>
    </row>
    <row r="740" spans="27:34" ht="14.25">
      <c r="AA740" s="33"/>
      <c r="AC740" s="33"/>
      <c r="AD740" s="33"/>
      <c r="AE740" s="33"/>
      <c r="AF740" s="33"/>
      <c r="AG740" s="33"/>
      <c r="AH740" s="33"/>
    </row>
    <row r="741" spans="27:34" ht="14.25">
      <c r="AA741" s="33"/>
      <c r="AC741" s="33"/>
      <c r="AD741" s="33"/>
      <c r="AE741" s="33"/>
      <c r="AF741" s="33"/>
      <c r="AG741" s="33"/>
      <c r="AH741" s="33"/>
    </row>
    <row r="742" spans="27:34" ht="14.25">
      <c r="AA742" s="33"/>
      <c r="AC742" s="33"/>
      <c r="AD742" s="33"/>
      <c r="AE742" s="33"/>
      <c r="AF742" s="33"/>
      <c r="AG742" s="33"/>
      <c r="AH742" s="33"/>
    </row>
    <row r="743" spans="27:34" ht="14.25">
      <c r="AA743" s="33"/>
      <c r="AC743" s="33"/>
      <c r="AD743" s="33"/>
      <c r="AE743" s="33"/>
      <c r="AF743" s="33"/>
      <c r="AG743" s="33"/>
      <c r="AH743" s="33"/>
    </row>
    <row r="744" spans="27:34" ht="14.25">
      <c r="AA744" s="33"/>
      <c r="AC744" s="33"/>
      <c r="AD744" s="33"/>
      <c r="AE744" s="33"/>
      <c r="AF744" s="33"/>
      <c r="AG744" s="33"/>
      <c r="AH744" s="33"/>
    </row>
    <row r="745" spans="27:34" ht="14.25">
      <c r="AA745" s="33"/>
      <c r="AC745" s="33"/>
      <c r="AD745" s="33"/>
      <c r="AE745" s="33"/>
      <c r="AF745" s="33"/>
      <c r="AG745" s="33"/>
      <c r="AH745" s="33"/>
    </row>
    <row r="746" spans="27:34" ht="14.25">
      <c r="AA746" s="33"/>
      <c r="AC746" s="33"/>
      <c r="AD746" s="33"/>
      <c r="AE746" s="33"/>
      <c r="AF746" s="33"/>
      <c r="AG746" s="33"/>
      <c r="AH746" s="33"/>
    </row>
    <row r="747" spans="27:34" ht="14.25">
      <c r="AA747" s="33"/>
      <c r="AC747" s="33"/>
      <c r="AD747" s="33"/>
      <c r="AE747" s="33"/>
      <c r="AF747" s="33"/>
      <c r="AG747" s="33"/>
      <c r="AH747" s="33"/>
    </row>
    <row r="748" spans="27:34" ht="14.25">
      <c r="AA748" s="33"/>
      <c r="AC748" s="33"/>
      <c r="AD748" s="33"/>
      <c r="AE748" s="33"/>
      <c r="AF748" s="33"/>
      <c r="AG748" s="33"/>
      <c r="AH748" s="33"/>
    </row>
    <row r="749" spans="27:34" ht="14.25">
      <c r="AA749" s="33"/>
      <c r="AC749" s="33"/>
      <c r="AD749" s="33"/>
      <c r="AE749" s="33"/>
      <c r="AF749" s="33"/>
      <c r="AG749" s="33"/>
      <c r="AH749" s="33"/>
    </row>
    <row r="750" spans="27:34" ht="14.25">
      <c r="AA750" s="33"/>
      <c r="AC750" s="33"/>
      <c r="AD750" s="33"/>
      <c r="AE750" s="33"/>
      <c r="AF750" s="33"/>
      <c r="AG750" s="33"/>
      <c r="AH750" s="33"/>
    </row>
    <row r="751" spans="27:34" ht="14.25">
      <c r="AA751" s="33"/>
      <c r="AC751" s="33"/>
      <c r="AD751" s="33"/>
      <c r="AE751" s="33"/>
      <c r="AF751" s="33"/>
      <c r="AG751" s="33"/>
      <c r="AH751" s="33"/>
    </row>
    <row r="752" spans="27:34" ht="14.25">
      <c r="AA752" s="33"/>
      <c r="AC752" s="33"/>
      <c r="AD752" s="33"/>
      <c r="AE752" s="33"/>
      <c r="AF752" s="33"/>
      <c r="AG752" s="33"/>
      <c r="AH752" s="33"/>
    </row>
    <row r="753" spans="27:34" ht="14.25">
      <c r="AA753" s="33"/>
      <c r="AC753" s="33"/>
      <c r="AD753" s="33"/>
      <c r="AE753" s="33"/>
      <c r="AF753" s="33"/>
      <c r="AG753" s="33"/>
      <c r="AH753" s="33"/>
    </row>
    <row r="754" spans="27:34" ht="14.25">
      <c r="AA754" s="33"/>
      <c r="AC754" s="33"/>
      <c r="AD754" s="33"/>
      <c r="AE754" s="33"/>
      <c r="AF754" s="33"/>
      <c r="AG754" s="33"/>
      <c r="AH754" s="33"/>
    </row>
    <row r="755" spans="27:34" ht="14.25">
      <c r="AA755" s="33"/>
      <c r="AC755" s="33"/>
      <c r="AD755" s="33"/>
      <c r="AE755" s="33"/>
      <c r="AF755" s="33"/>
      <c r="AG755" s="33"/>
      <c r="AH755" s="33"/>
    </row>
    <row r="756" spans="27:34" ht="14.25">
      <c r="AA756" s="33"/>
      <c r="AC756" s="33"/>
      <c r="AD756" s="33"/>
      <c r="AE756" s="33"/>
      <c r="AF756" s="33"/>
      <c r="AG756" s="33"/>
      <c r="AH756" s="33"/>
    </row>
    <row r="757" spans="27:34" ht="14.25">
      <c r="AA757" s="33"/>
      <c r="AC757" s="33"/>
      <c r="AD757" s="33"/>
      <c r="AE757" s="33"/>
      <c r="AF757" s="33"/>
      <c r="AG757" s="33"/>
      <c r="AH757" s="33"/>
    </row>
    <row r="758" spans="27:34" ht="14.25">
      <c r="AA758" s="33"/>
      <c r="AC758" s="33"/>
      <c r="AD758" s="33"/>
      <c r="AE758" s="33"/>
      <c r="AF758" s="33"/>
      <c r="AG758" s="33"/>
      <c r="AH758" s="33"/>
    </row>
    <row r="759" spans="27:34" ht="14.25">
      <c r="AA759" s="33"/>
      <c r="AC759" s="33"/>
      <c r="AD759" s="33"/>
      <c r="AE759" s="33"/>
      <c r="AF759" s="33"/>
      <c r="AG759" s="33"/>
      <c r="AH759" s="33"/>
    </row>
    <row r="760" spans="27:34" ht="14.25">
      <c r="AA760" s="33"/>
      <c r="AC760" s="33"/>
      <c r="AD760" s="33"/>
      <c r="AE760" s="33"/>
      <c r="AF760" s="33"/>
      <c r="AG760" s="33"/>
      <c r="AH760" s="33"/>
    </row>
    <row r="761" spans="27:34" ht="14.25">
      <c r="AA761" s="33"/>
      <c r="AC761" s="33"/>
      <c r="AD761" s="33"/>
      <c r="AE761" s="33"/>
      <c r="AF761" s="33"/>
      <c r="AG761" s="33"/>
      <c r="AH761" s="33"/>
    </row>
    <row r="762" spans="27:34" ht="14.25">
      <c r="AA762" s="33"/>
      <c r="AC762" s="33"/>
      <c r="AD762" s="33"/>
      <c r="AE762" s="33"/>
      <c r="AF762" s="33"/>
      <c r="AG762" s="33"/>
      <c r="AH762" s="33"/>
    </row>
    <row r="763" spans="27:34" ht="14.25">
      <c r="AA763" s="33"/>
      <c r="AC763" s="33"/>
      <c r="AD763" s="33"/>
      <c r="AE763" s="33"/>
      <c r="AF763" s="33"/>
      <c r="AG763" s="33"/>
      <c r="AH763" s="33"/>
    </row>
    <row r="764" spans="27:34" ht="14.25">
      <c r="AA764" s="33"/>
      <c r="AC764" s="33"/>
      <c r="AD764" s="33"/>
      <c r="AE764" s="33"/>
      <c r="AF764" s="33"/>
      <c r="AG764" s="33"/>
      <c r="AH764" s="33"/>
    </row>
    <row r="765" spans="27:34" ht="14.25">
      <c r="AA765" s="33"/>
      <c r="AC765" s="33"/>
      <c r="AD765" s="33"/>
      <c r="AE765" s="33"/>
      <c r="AF765" s="33"/>
      <c r="AG765" s="33"/>
      <c r="AH765" s="33"/>
    </row>
    <row r="766" spans="27:34" ht="14.25">
      <c r="AA766" s="33"/>
      <c r="AC766" s="33"/>
      <c r="AD766" s="33"/>
      <c r="AE766" s="33"/>
      <c r="AF766" s="33"/>
      <c r="AG766" s="33"/>
      <c r="AH766" s="33"/>
    </row>
    <row r="767" spans="27:34" ht="14.25">
      <c r="AA767" s="33"/>
      <c r="AC767" s="33"/>
      <c r="AD767" s="33"/>
      <c r="AE767" s="33"/>
      <c r="AF767" s="33"/>
      <c r="AG767" s="33"/>
      <c r="AH767" s="33"/>
    </row>
    <row r="768" spans="27:34" ht="14.25">
      <c r="AA768" s="33"/>
      <c r="AC768" s="33"/>
      <c r="AD768" s="33"/>
      <c r="AE768" s="33"/>
      <c r="AF768" s="33"/>
      <c r="AG768" s="33"/>
      <c r="AH768" s="33"/>
    </row>
    <row r="769" spans="27:34" ht="14.25">
      <c r="AA769" s="33"/>
      <c r="AC769" s="33"/>
      <c r="AD769" s="33"/>
      <c r="AE769" s="33"/>
      <c r="AF769" s="33"/>
      <c r="AG769" s="33"/>
      <c r="AH769" s="33"/>
    </row>
    <row r="770" spans="27:34" ht="14.25">
      <c r="AA770" s="33"/>
      <c r="AC770" s="33"/>
      <c r="AD770" s="33"/>
      <c r="AE770" s="33"/>
      <c r="AF770" s="33"/>
      <c r="AG770" s="33"/>
      <c r="AH770" s="33"/>
    </row>
    <row r="771" spans="27:34" ht="14.25">
      <c r="AA771" s="33"/>
      <c r="AC771" s="33"/>
      <c r="AD771" s="33"/>
      <c r="AE771" s="33"/>
      <c r="AF771" s="33"/>
      <c r="AG771" s="33"/>
      <c r="AH771" s="33"/>
    </row>
    <row r="772" spans="27:34" ht="14.25">
      <c r="AA772" s="33"/>
      <c r="AC772" s="33"/>
      <c r="AD772" s="33"/>
      <c r="AE772" s="33"/>
      <c r="AF772" s="33"/>
      <c r="AG772" s="33"/>
      <c r="AH772" s="33"/>
    </row>
    <row r="773" spans="27:34" ht="14.25">
      <c r="AA773" s="33"/>
      <c r="AC773" s="33"/>
      <c r="AD773" s="33"/>
      <c r="AE773" s="33"/>
      <c r="AF773" s="33"/>
      <c r="AG773" s="33"/>
      <c r="AH773" s="33"/>
    </row>
    <row r="774" spans="27:34" ht="14.25">
      <c r="AA774" s="33"/>
      <c r="AC774" s="33"/>
      <c r="AD774" s="33"/>
      <c r="AE774" s="33"/>
      <c r="AF774" s="33"/>
      <c r="AG774" s="33"/>
      <c r="AH774" s="33"/>
    </row>
    <row r="775" spans="27:34" ht="14.25">
      <c r="AA775" s="33"/>
      <c r="AC775" s="33"/>
      <c r="AD775" s="33"/>
      <c r="AE775" s="33"/>
      <c r="AF775" s="33"/>
      <c r="AG775" s="33"/>
      <c r="AH775" s="33"/>
    </row>
    <row r="776" spans="27:34" ht="14.25">
      <c r="AA776" s="33"/>
      <c r="AC776" s="33"/>
      <c r="AD776" s="33"/>
      <c r="AE776" s="33"/>
      <c r="AF776" s="33"/>
      <c r="AG776" s="33"/>
      <c r="AH776" s="33"/>
    </row>
    <row r="777" spans="27:34" ht="14.25">
      <c r="AA777" s="33"/>
      <c r="AC777" s="33"/>
      <c r="AD777" s="33"/>
      <c r="AE777" s="33"/>
      <c r="AF777" s="33"/>
      <c r="AG777" s="33"/>
      <c r="AH777" s="33"/>
    </row>
    <row r="778" spans="27:34" ht="14.25">
      <c r="AA778" s="33"/>
      <c r="AC778" s="33"/>
      <c r="AD778" s="33"/>
      <c r="AE778" s="33"/>
      <c r="AF778" s="33"/>
      <c r="AG778" s="33"/>
      <c r="AH778" s="33"/>
    </row>
    <row r="779" spans="27:34" ht="14.25">
      <c r="AA779" s="33"/>
      <c r="AC779" s="33"/>
      <c r="AD779" s="33"/>
      <c r="AE779" s="33"/>
      <c r="AF779" s="33"/>
      <c r="AG779" s="33"/>
      <c r="AH779" s="33"/>
    </row>
    <row r="780" spans="27:34" ht="14.25">
      <c r="AA780" s="33"/>
      <c r="AC780" s="33"/>
      <c r="AD780" s="33"/>
      <c r="AE780" s="33"/>
      <c r="AF780" s="33"/>
      <c r="AG780" s="33"/>
      <c r="AH780" s="33"/>
    </row>
    <row r="781" spans="27:34" ht="14.25">
      <c r="AA781" s="33"/>
      <c r="AC781" s="33"/>
      <c r="AD781" s="33"/>
      <c r="AE781" s="33"/>
      <c r="AF781" s="33"/>
      <c r="AG781" s="33"/>
      <c r="AH781" s="33"/>
    </row>
    <row r="782" spans="27:34" ht="14.25">
      <c r="AA782" s="33"/>
      <c r="AC782" s="33"/>
      <c r="AD782" s="33"/>
      <c r="AE782" s="33"/>
      <c r="AF782" s="33"/>
      <c r="AG782" s="33"/>
      <c r="AH782" s="33"/>
    </row>
    <row r="783" spans="27:34" ht="14.25">
      <c r="AA783" s="33"/>
      <c r="AC783" s="33"/>
      <c r="AD783" s="33"/>
      <c r="AE783" s="33"/>
      <c r="AF783" s="33"/>
      <c r="AG783" s="33"/>
      <c r="AH783" s="33"/>
    </row>
    <row r="784" spans="27:34" ht="14.25">
      <c r="AA784" s="33"/>
      <c r="AC784" s="33"/>
      <c r="AD784" s="33"/>
      <c r="AE784" s="33"/>
      <c r="AF784" s="33"/>
      <c r="AG784" s="33"/>
      <c r="AH784" s="33"/>
    </row>
    <row r="785" spans="27:34" ht="14.25">
      <c r="AA785" s="33"/>
      <c r="AC785" s="33"/>
      <c r="AD785" s="33"/>
      <c r="AE785" s="33"/>
      <c r="AF785" s="33"/>
      <c r="AG785" s="33"/>
      <c r="AH785" s="33"/>
    </row>
    <row r="786" spans="27:34" ht="14.25">
      <c r="AA786" s="33"/>
      <c r="AC786" s="33"/>
      <c r="AD786" s="33"/>
      <c r="AE786" s="33"/>
      <c r="AF786" s="33"/>
      <c r="AG786" s="33"/>
      <c r="AH786" s="33"/>
    </row>
    <row r="787" spans="27:34" ht="14.25">
      <c r="AA787" s="33"/>
      <c r="AC787" s="33"/>
      <c r="AD787" s="33"/>
      <c r="AE787" s="33"/>
      <c r="AF787" s="33"/>
      <c r="AG787" s="33"/>
      <c r="AH787" s="33"/>
    </row>
    <row r="788" spans="27:34" ht="14.25">
      <c r="AA788" s="33"/>
      <c r="AC788" s="33"/>
      <c r="AD788" s="33"/>
      <c r="AE788" s="33"/>
      <c r="AF788" s="33"/>
      <c r="AG788" s="33"/>
      <c r="AH788" s="33"/>
    </row>
    <row r="789" spans="27:34" ht="14.25">
      <c r="AA789" s="33"/>
      <c r="AC789" s="33"/>
      <c r="AD789" s="33"/>
      <c r="AE789" s="33"/>
      <c r="AF789" s="33"/>
      <c r="AG789" s="33"/>
      <c r="AH789" s="33"/>
    </row>
    <row r="790" spans="27:34" ht="14.25">
      <c r="AA790" s="33"/>
      <c r="AC790" s="33"/>
      <c r="AD790" s="33"/>
      <c r="AE790" s="33"/>
      <c r="AF790" s="33"/>
      <c r="AG790" s="33"/>
      <c r="AH790" s="33"/>
    </row>
    <row r="791" spans="27:34" ht="14.25">
      <c r="AA791" s="33"/>
      <c r="AC791" s="33"/>
      <c r="AD791" s="33"/>
      <c r="AE791" s="33"/>
      <c r="AF791" s="33"/>
      <c r="AG791" s="33"/>
      <c r="AH791" s="33"/>
    </row>
    <row r="792" spans="27:34" ht="14.25">
      <c r="AA792" s="33"/>
      <c r="AC792" s="33"/>
      <c r="AD792" s="33"/>
      <c r="AE792" s="33"/>
      <c r="AF792" s="33"/>
      <c r="AG792" s="33"/>
      <c r="AH792" s="33"/>
    </row>
    <row r="793" spans="27:34" ht="14.25">
      <c r="AA793" s="33"/>
      <c r="AC793" s="33"/>
      <c r="AD793" s="33"/>
      <c r="AE793" s="33"/>
      <c r="AF793" s="33"/>
      <c r="AG793" s="33"/>
      <c r="AH793" s="33"/>
    </row>
    <row r="794" spans="27:34" ht="14.25">
      <c r="AA794" s="33"/>
      <c r="AC794" s="33"/>
      <c r="AD794" s="33"/>
      <c r="AE794" s="33"/>
      <c r="AF794" s="33"/>
      <c r="AG794" s="33"/>
      <c r="AH794" s="33"/>
    </row>
    <row r="795" spans="27:34" ht="14.25">
      <c r="AA795" s="33"/>
      <c r="AC795" s="33"/>
      <c r="AD795" s="33"/>
      <c r="AE795" s="33"/>
      <c r="AF795" s="33"/>
      <c r="AG795" s="33"/>
      <c r="AH795" s="33"/>
    </row>
    <row r="796" spans="27:34" ht="14.25">
      <c r="AA796" s="33"/>
      <c r="AC796" s="33"/>
      <c r="AD796" s="33"/>
      <c r="AE796" s="33"/>
      <c r="AF796" s="33"/>
      <c r="AG796" s="33"/>
      <c r="AH796" s="33"/>
    </row>
    <row r="797" spans="27:34" ht="14.25">
      <c r="AA797" s="33"/>
      <c r="AC797" s="33"/>
      <c r="AD797" s="33"/>
      <c r="AE797" s="33"/>
      <c r="AF797" s="33"/>
      <c r="AG797" s="33"/>
      <c r="AH797" s="33"/>
    </row>
    <row r="798" spans="27:34" ht="14.25">
      <c r="AA798" s="33"/>
      <c r="AC798" s="33"/>
      <c r="AD798" s="33"/>
      <c r="AE798" s="33"/>
      <c r="AF798" s="33"/>
      <c r="AG798" s="33"/>
      <c r="AH798" s="33"/>
    </row>
    <row r="799" spans="27:34" ht="14.25">
      <c r="AA799" s="33"/>
      <c r="AC799" s="33"/>
      <c r="AD799" s="33"/>
      <c r="AE799" s="33"/>
      <c r="AF799" s="33"/>
      <c r="AG799" s="33"/>
      <c r="AH799" s="33"/>
    </row>
    <row r="800" spans="27:34" ht="14.25">
      <c r="AA800" s="33"/>
      <c r="AC800" s="33"/>
      <c r="AD800" s="33"/>
      <c r="AE800" s="33"/>
      <c r="AF800" s="33"/>
      <c r="AG800" s="33"/>
      <c r="AH800" s="33"/>
    </row>
    <row r="801" spans="27:34" ht="14.25">
      <c r="AA801" s="33"/>
      <c r="AC801" s="33"/>
      <c r="AD801" s="33"/>
      <c r="AE801" s="33"/>
      <c r="AF801" s="33"/>
      <c r="AG801" s="33"/>
      <c r="AH801" s="33"/>
    </row>
    <row r="802" spans="27:34" ht="14.25">
      <c r="AA802" s="33"/>
      <c r="AC802" s="33"/>
      <c r="AD802" s="33"/>
      <c r="AE802" s="33"/>
      <c r="AF802" s="33"/>
      <c r="AG802" s="33"/>
      <c r="AH802" s="33"/>
    </row>
    <row r="803" spans="27:34" ht="14.25">
      <c r="AA803" s="33"/>
      <c r="AE803" s="1003"/>
      <c r="AF803" s="33"/>
      <c r="AG803" s="33"/>
      <c r="AH803" s="33"/>
    </row>
    <row r="804" spans="27:34" ht="14.25">
      <c r="AA804" s="33"/>
      <c r="AE804" s="959"/>
      <c r="AF804" s="33"/>
      <c r="AG804" s="33"/>
      <c r="AH804" s="33"/>
    </row>
    <row r="805" spans="27:34" ht="14.25">
      <c r="AA805" s="33"/>
      <c r="AE805" s="959"/>
      <c r="AF805" s="33"/>
      <c r="AG805" s="33"/>
      <c r="AH805" s="33"/>
    </row>
    <row r="806" spans="27:34" ht="14.25">
      <c r="AA806" s="33"/>
      <c r="AE806" s="959"/>
      <c r="AF806" s="33"/>
      <c r="AG806" s="33"/>
      <c r="AH806" s="33"/>
    </row>
    <row r="807" spans="27:34" ht="14.25">
      <c r="AA807" s="33"/>
      <c r="AE807" s="959"/>
      <c r="AF807" s="33"/>
      <c r="AG807" s="33"/>
      <c r="AH807" s="33"/>
    </row>
    <row r="808" spans="27:34" ht="14.25">
      <c r="AA808" s="33"/>
      <c r="AE808" s="959"/>
      <c r="AF808" s="33"/>
      <c r="AG808" s="33"/>
      <c r="AH808" s="33"/>
    </row>
    <row r="809" spans="27:34" ht="14.25">
      <c r="AA809" s="33"/>
      <c r="AE809" s="959"/>
      <c r="AF809" s="33"/>
      <c r="AG809" s="33"/>
      <c r="AH809" s="33"/>
    </row>
    <row r="810" spans="27:34" ht="14.25">
      <c r="AA810" s="33"/>
      <c r="AE810" s="959"/>
      <c r="AF810" s="33"/>
      <c r="AG810" s="33"/>
      <c r="AH810" s="33"/>
    </row>
    <row r="811" spans="27:34" ht="14.25">
      <c r="AA811" s="33"/>
      <c r="AE811" s="959"/>
      <c r="AF811" s="33"/>
      <c r="AG811" s="33"/>
      <c r="AH811" s="33"/>
    </row>
    <row r="812" spans="27:34" ht="14.25">
      <c r="AA812" s="33"/>
      <c r="AE812" s="959"/>
      <c r="AF812" s="33"/>
      <c r="AG812" s="33"/>
      <c r="AH812" s="33"/>
    </row>
    <row r="813" spans="27:34" ht="14.25">
      <c r="AA813" s="33"/>
      <c r="AE813" s="959"/>
      <c r="AF813" s="33"/>
      <c r="AG813" s="33"/>
      <c r="AH813" s="33"/>
    </row>
    <row r="814" spans="27:34" ht="14.25">
      <c r="AA814" s="33"/>
      <c r="AE814" s="959"/>
      <c r="AF814" s="33"/>
      <c r="AG814" s="33"/>
      <c r="AH814" s="33"/>
    </row>
    <row r="815" spans="27:34" ht="14.25">
      <c r="AA815" s="33"/>
      <c r="AE815" s="959"/>
      <c r="AF815" s="33"/>
      <c r="AG815" s="33"/>
      <c r="AH815" s="33"/>
    </row>
    <row r="816" spans="27:34" ht="14.25">
      <c r="AA816" s="33"/>
      <c r="AE816" s="959"/>
      <c r="AF816" s="33"/>
      <c r="AG816" s="33"/>
      <c r="AH816" s="33"/>
    </row>
    <row r="817" spans="27:34" ht="14.25">
      <c r="AA817" s="33"/>
      <c r="AE817" s="959"/>
      <c r="AF817" s="33"/>
      <c r="AG817" s="33"/>
      <c r="AH817" s="33"/>
    </row>
    <row r="818" spans="27:34" ht="14.25">
      <c r="AA818" s="33"/>
      <c r="AE818" s="959"/>
      <c r="AF818" s="33"/>
      <c r="AG818" s="33"/>
      <c r="AH818" s="33"/>
    </row>
    <row r="819" spans="27:34" ht="14.25">
      <c r="AA819" s="33"/>
      <c r="AE819" s="959"/>
      <c r="AF819" s="33"/>
      <c r="AG819" s="33"/>
      <c r="AH819" s="33"/>
    </row>
    <row r="820" spans="27:34" ht="14.25">
      <c r="AA820" s="33"/>
      <c r="AE820" s="959"/>
      <c r="AF820" s="33"/>
      <c r="AG820" s="33"/>
      <c r="AH820" s="33"/>
    </row>
    <row r="821" spans="27:34" ht="14.25">
      <c r="AA821" s="33"/>
      <c r="AE821" s="959"/>
      <c r="AF821" s="33"/>
      <c r="AG821" s="33"/>
      <c r="AH821" s="33"/>
    </row>
    <row r="822" spans="27:34" ht="14.25">
      <c r="AA822" s="33"/>
      <c r="AE822" s="959"/>
      <c r="AF822" s="33"/>
      <c r="AG822" s="33"/>
      <c r="AH822" s="33"/>
    </row>
    <row r="823" spans="27:34" ht="14.25">
      <c r="AA823" s="33"/>
      <c r="AE823" s="959"/>
      <c r="AF823" s="33"/>
      <c r="AG823" s="33"/>
      <c r="AH823" s="33"/>
    </row>
    <row r="824" spans="27:34" ht="14.25">
      <c r="AA824" s="33"/>
      <c r="AE824" s="959"/>
      <c r="AF824" s="33"/>
      <c r="AG824" s="33"/>
      <c r="AH824" s="33"/>
    </row>
    <row r="825" spans="27:34" ht="14.25">
      <c r="AA825" s="33"/>
      <c r="AE825" s="959"/>
      <c r="AF825" s="33"/>
      <c r="AG825" s="33"/>
      <c r="AH825" s="33"/>
    </row>
    <row r="826" spans="27:34" ht="14.25">
      <c r="AA826" s="33"/>
      <c r="AE826" s="959"/>
      <c r="AF826" s="33"/>
      <c r="AG826" s="33"/>
      <c r="AH826" s="33"/>
    </row>
    <row r="827" spans="27:34" ht="14.25">
      <c r="AA827" s="33"/>
      <c r="AE827" s="959"/>
      <c r="AF827" s="33"/>
      <c r="AG827" s="33"/>
      <c r="AH827" s="33"/>
    </row>
    <row r="828" spans="27:34" ht="14.25">
      <c r="AA828" s="33"/>
      <c r="AE828" s="959"/>
      <c r="AF828" s="33"/>
      <c r="AG828" s="33"/>
      <c r="AH828" s="33"/>
    </row>
    <row r="829" spans="27:34" ht="14.25">
      <c r="AA829" s="33"/>
      <c r="AE829" s="959"/>
      <c r="AF829" s="33"/>
      <c r="AG829" s="33"/>
      <c r="AH829" s="33"/>
    </row>
    <row r="830" spans="27:34" ht="14.25">
      <c r="AA830" s="33"/>
      <c r="AE830" s="959"/>
      <c r="AF830" s="33"/>
      <c r="AG830" s="33"/>
      <c r="AH830" s="33"/>
    </row>
    <row r="831" spans="27:34" ht="14.25">
      <c r="AA831" s="33"/>
      <c r="AE831" s="959"/>
      <c r="AF831" s="33"/>
      <c r="AG831" s="33"/>
      <c r="AH831" s="33"/>
    </row>
    <row r="832" spans="27:34" ht="14.25">
      <c r="AA832" s="33"/>
      <c r="AE832" s="959"/>
      <c r="AF832" s="33"/>
      <c r="AG832" s="33"/>
      <c r="AH832" s="33"/>
    </row>
    <row r="833" spans="27:34" ht="14.25">
      <c r="AA833" s="33"/>
      <c r="AE833" s="959"/>
      <c r="AF833" s="33"/>
      <c r="AG833" s="33"/>
      <c r="AH833" s="33"/>
    </row>
    <row r="834" spans="27:34" ht="14.25">
      <c r="AA834" s="33"/>
      <c r="AE834" s="959"/>
      <c r="AF834" s="33"/>
      <c r="AG834" s="33"/>
      <c r="AH834" s="33"/>
    </row>
    <row r="835" spans="27:34" ht="14.25">
      <c r="AA835" s="33"/>
      <c r="AE835" s="959"/>
      <c r="AF835" s="33"/>
      <c r="AG835" s="33"/>
      <c r="AH835" s="33"/>
    </row>
    <row r="836" spans="27:34" ht="14.25">
      <c r="AA836" s="33"/>
      <c r="AE836" s="959"/>
      <c r="AF836" s="33"/>
      <c r="AG836" s="33"/>
      <c r="AH836" s="33"/>
    </row>
    <row r="837" spans="27:34" ht="14.25">
      <c r="AA837" s="33"/>
      <c r="AE837" s="959"/>
      <c r="AF837" s="33"/>
      <c r="AG837" s="33"/>
      <c r="AH837" s="33"/>
    </row>
    <row r="838" spans="27:34" ht="14.25">
      <c r="AA838" s="33"/>
      <c r="AE838" s="959"/>
      <c r="AF838" s="33"/>
      <c r="AG838" s="33"/>
      <c r="AH838" s="33"/>
    </row>
    <row r="839" spans="27:34" ht="14.25">
      <c r="AA839" s="33"/>
      <c r="AE839" s="959"/>
      <c r="AF839" s="33"/>
      <c r="AG839" s="33"/>
      <c r="AH839" s="33"/>
    </row>
    <row r="840" spans="27:34" ht="14.25">
      <c r="AA840" s="33"/>
      <c r="AE840" s="959"/>
      <c r="AF840" s="33"/>
      <c r="AG840" s="33"/>
      <c r="AH840" s="33"/>
    </row>
    <row r="841" spans="27:34" ht="14.25">
      <c r="AA841" s="33"/>
      <c r="AE841" s="959"/>
      <c r="AF841" s="33"/>
      <c r="AG841" s="33"/>
      <c r="AH841" s="33"/>
    </row>
    <row r="842" spans="27:34" ht="14.25">
      <c r="AA842" s="33"/>
      <c r="AE842" s="959"/>
      <c r="AF842" s="33"/>
      <c r="AG842" s="33"/>
      <c r="AH842" s="33"/>
    </row>
    <row r="843" spans="27:34" ht="14.25">
      <c r="AA843" s="33"/>
      <c r="AE843" s="959"/>
      <c r="AF843" s="33"/>
      <c r="AG843" s="33"/>
      <c r="AH843" s="33"/>
    </row>
    <row r="844" spans="27:34" ht="14.25">
      <c r="AA844" s="33"/>
      <c r="AE844" s="959"/>
      <c r="AF844" s="33"/>
      <c r="AG844" s="33"/>
      <c r="AH844" s="33"/>
    </row>
    <row r="845" spans="27:34" ht="14.25">
      <c r="AA845" s="33"/>
      <c r="AE845" s="959"/>
      <c r="AF845" s="33"/>
      <c r="AG845" s="33"/>
      <c r="AH845" s="33"/>
    </row>
    <row r="846" spans="27:34" ht="14.25">
      <c r="AA846" s="33"/>
      <c r="AE846" s="959"/>
      <c r="AF846" s="33"/>
      <c r="AG846" s="33"/>
      <c r="AH846" s="33"/>
    </row>
    <row r="847" spans="27:34" ht="14.25">
      <c r="AA847" s="33"/>
      <c r="AE847" s="959"/>
      <c r="AF847" s="33"/>
      <c r="AG847" s="33"/>
      <c r="AH847" s="33"/>
    </row>
    <row r="848" spans="27:34" ht="14.25">
      <c r="AA848" s="33"/>
      <c r="AE848" s="959"/>
      <c r="AF848" s="33"/>
      <c r="AG848" s="33"/>
      <c r="AH848" s="33"/>
    </row>
    <row r="849" spans="27:34" ht="14.25">
      <c r="AA849" s="33"/>
      <c r="AE849" s="959"/>
      <c r="AF849" s="33"/>
      <c r="AG849" s="33"/>
      <c r="AH849" s="33"/>
    </row>
    <row r="850" spans="27:34" ht="14.25">
      <c r="AA850" s="33"/>
      <c r="AE850" s="959"/>
      <c r="AF850" s="33"/>
      <c r="AG850" s="33"/>
      <c r="AH850" s="33"/>
    </row>
    <row r="851" spans="27:34" ht="14.25">
      <c r="AA851" s="33"/>
      <c r="AE851" s="959"/>
      <c r="AF851" s="33"/>
      <c r="AG851" s="33"/>
      <c r="AH851" s="33"/>
    </row>
    <row r="852" spans="27:34" ht="14.25">
      <c r="AA852" s="33"/>
      <c r="AE852" s="959"/>
      <c r="AF852" s="33"/>
      <c r="AG852" s="33"/>
      <c r="AH852" s="33"/>
    </row>
    <row r="853" spans="27:34" ht="14.25">
      <c r="AA853" s="33"/>
      <c r="AE853" s="959"/>
      <c r="AF853" s="33"/>
      <c r="AG853" s="33"/>
      <c r="AH853" s="33"/>
    </row>
    <row r="854" spans="27:34" ht="14.25">
      <c r="AA854" s="33"/>
      <c r="AE854" s="959"/>
      <c r="AF854" s="33"/>
      <c r="AG854" s="33"/>
      <c r="AH854" s="33"/>
    </row>
    <row r="855" spans="27:34" ht="14.25">
      <c r="AA855" s="33"/>
      <c r="AE855" s="959"/>
      <c r="AF855" s="33"/>
      <c r="AG855" s="33"/>
      <c r="AH855" s="33"/>
    </row>
    <row r="856" spans="27:34" ht="14.25">
      <c r="AA856" s="33"/>
      <c r="AE856" s="959"/>
      <c r="AF856" s="33"/>
      <c r="AG856" s="33"/>
      <c r="AH856" s="33"/>
    </row>
    <row r="857" spans="27:34" ht="14.25">
      <c r="AA857" s="33"/>
      <c r="AE857" s="959"/>
      <c r="AF857" s="33"/>
      <c r="AG857" s="33"/>
      <c r="AH857" s="33"/>
    </row>
    <row r="858" spans="27:34" ht="14.25">
      <c r="AA858" s="33"/>
      <c r="AE858" s="959"/>
      <c r="AF858" s="33"/>
      <c r="AG858" s="33"/>
      <c r="AH858" s="33"/>
    </row>
    <row r="859" spans="27:34" ht="14.25">
      <c r="AA859" s="33"/>
      <c r="AE859" s="959"/>
      <c r="AF859" s="33"/>
      <c r="AG859" s="33"/>
      <c r="AH859" s="33"/>
    </row>
    <row r="860" spans="27:34" ht="14.25">
      <c r="AA860" s="33"/>
      <c r="AE860" s="959"/>
      <c r="AF860" s="33"/>
      <c r="AG860" s="33"/>
      <c r="AH860" s="33"/>
    </row>
    <row r="861" spans="27:34" ht="14.25">
      <c r="AA861" s="33"/>
      <c r="AE861" s="959"/>
      <c r="AF861" s="33"/>
      <c r="AG861" s="33"/>
      <c r="AH861" s="33"/>
    </row>
    <row r="862" spans="27:34" ht="14.25">
      <c r="AA862" s="33"/>
      <c r="AE862" s="959"/>
      <c r="AF862" s="33"/>
      <c r="AG862" s="33"/>
      <c r="AH862" s="33"/>
    </row>
    <row r="863" spans="27:34" ht="14.25">
      <c r="AA863" s="33"/>
      <c r="AE863" s="959"/>
      <c r="AF863" s="33"/>
      <c r="AG863" s="33"/>
      <c r="AH863" s="33"/>
    </row>
    <row r="864" spans="27:34" ht="14.25">
      <c r="AA864" s="33"/>
      <c r="AE864" s="959"/>
      <c r="AF864" s="33"/>
      <c r="AG864" s="33"/>
      <c r="AH864" s="33"/>
    </row>
    <row r="865" spans="27:34" ht="14.25">
      <c r="AA865" s="33"/>
      <c r="AE865" s="959"/>
      <c r="AF865" s="33"/>
      <c r="AG865" s="33"/>
      <c r="AH865" s="33"/>
    </row>
    <row r="866" spans="27:34" ht="14.25">
      <c r="AA866" s="33"/>
      <c r="AE866" s="959"/>
      <c r="AF866" s="33"/>
      <c r="AG866" s="33"/>
      <c r="AH866" s="33"/>
    </row>
    <row r="867" spans="27:34" ht="14.25">
      <c r="AA867" s="33"/>
      <c r="AE867" s="959"/>
      <c r="AF867" s="33"/>
      <c r="AG867" s="33"/>
      <c r="AH867" s="33"/>
    </row>
    <row r="868" spans="27:34" ht="14.25">
      <c r="AA868" s="33"/>
      <c r="AE868" s="959"/>
      <c r="AF868" s="33"/>
      <c r="AG868" s="33"/>
      <c r="AH868" s="33"/>
    </row>
    <row r="869" spans="27:34" ht="14.25">
      <c r="AA869" s="33"/>
      <c r="AE869" s="959"/>
      <c r="AF869" s="33"/>
      <c r="AG869" s="33"/>
      <c r="AH869" s="33"/>
    </row>
    <row r="870" spans="27:34" ht="14.25">
      <c r="AA870" s="33"/>
      <c r="AE870" s="959"/>
      <c r="AF870" s="33"/>
      <c r="AG870" s="33"/>
      <c r="AH870" s="33"/>
    </row>
    <row r="871" spans="27:34" ht="14.25">
      <c r="AA871" s="33"/>
      <c r="AE871" s="959"/>
      <c r="AF871" s="33"/>
      <c r="AG871" s="33"/>
      <c r="AH871" s="33"/>
    </row>
    <row r="872" spans="27:34" ht="14.25">
      <c r="AA872" s="33"/>
      <c r="AE872" s="959"/>
      <c r="AF872" s="33"/>
      <c r="AG872" s="33"/>
      <c r="AH872" s="33"/>
    </row>
    <row r="873" spans="27:34" ht="14.25">
      <c r="AA873" s="33"/>
      <c r="AE873" s="959"/>
      <c r="AF873" s="33"/>
      <c r="AG873" s="33"/>
      <c r="AH873" s="33"/>
    </row>
    <row r="874" spans="27:34" ht="14.25">
      <c r="AA874" s="33"/>
      <c r="AE874" s="959"/>
      <c r="AF874" s="33"/>
      <c r="AG874" s="33"/>
      <c r="AH874" s="33"/>
    </row>
    <row r="875" spans="27:34" ht="14.25">
      <c r="AA875" s="33"/>
      <c r="AE875" s="959"/>
      <c r="AF875" s="33"/>
      <c r="AG875" s="33"/>
      <c r="AH875" s="33"/>
    </row>
    <row r="876" spans="27:34" ht="14.25">
      <c r="AA876" s="33"/>
      <c r="AE876" s="959"/>
      <c r="AF876" s="33"/>
      <c r="AG876" s="33"/>
      <c r="AH876" s="33"/>
    </row>
    <row r="877" spans="27:34" ht="14.25">
      <c r="AA877" s="33"/>
      <c r="AE877" s="959"/>
      <c r="AF877" s="33"/>
      <c r="AG877" s="33"/>
      <c r="AH877" s="33"/>
    </row>
    <row r="878" spans="27:34" ht="14.25">
      <c r="AA878" s="33"/>
      <c r="AE878" s="959"/>
      <c r="AF878" s="33"/>
      <c r="AG878" s="33"/>
      <c r="AH878" s="33"/>
    </row>
    <row r="879" spans="27:34" ht="14.25">
      <c r="AA879" s="33"/>
      <c r="AE879" s="959"/>
      <c r="AF879" s="33"/>
      <c r="AG879" s="33"/>
      <c r="AH879" s="33"/>
    </row>
    <row r="880" spans="27:34" ht="14.25">
      <c r="AA880" s="33"/>
      <c r="AE880" s="959"/>
      <c r="AF880" s="33"/>
      <c r="AG880" s="33"/>
      <c r="AH880" s="33"/>
    </row>
    <row r="881" spans="27:34" ht="14.25">
      <c r="AA881" s="33"/>
      <c r="AE881" s="959"/>
      <c r="AF881" s="33"/>
      <c r="AG881" s="33"/>
      <c r="AH881" s="33"/>
    </row>
    <row r="882" spans="27:34" ht="14.25">
      <c r="AA882" s="33"/>
      <c r="AE882" s="959"/>
      <c r="AF882" s="33"/>
      <c r="AG882" s="33"/>
      <c r="AH882" s="33"/>
    </row>
    <row r="883" spans="27:34" ht="14.25">
      <c r="AA883" s="33"/>
      <c r="AE883" s="959"/>
      <c r="AF883" s="33"/>
      <c r="AG883" s="33"/>
      <c r="AH883" s="33"/>
    </row>
    <row r="884" spans="27:34" ht="14.25">
      <c r="AA884" s="33"/>
      <c r="AE884" s="959"/>
      <c r="AF884" s="33"/>
      <c r="AG884" s="33"/>
      <c r="AH884" s="33"/>
    </row>
    <row r="885" spans="27:34" ht="14.25">
      <c r="AA885" s="33"/>
      <c r="AE885" s="959"/>
      <c r="AF885" s="33"/>
      <c r="AG885" s="33"/>
      <c r="AH885" s="33"/>
    </row>
    <row r="886" spans="27:34" ht="14.25">
      <c r="AA886" s="33"/>
      <c r="AE886" s="959"/>
      <c r="AF886" s="33"/>
      <c r="AG886" s="33"/>
      <c r="AH886" s="33"/>
    </row>
    <row r="887" spans="27:34" ht="14.25">
      <c r="AA887" s="33"/>
      <c r="AE887" s="959"/>
      <c r="AF887" s="33"/>
      <c r="AG887" s="33"/>
      <c r="AH887" s="33"/>
    </row>
    <row r="888" spans="27:34" ht="14.25">
      <c r="AA888" s="33"/>
      <c r="AE888" s="959"/>
      <c r="AF888" s="33"/>
      <c r="AG888" s="33"/>
      <c r="AH888" s="33"/>
    </row>
    <row r="889" spans="27:34" ht="14.25">
      <c r="AA889" s="33"/>
      <c r="AE889" s="959"/>
      <c r="AF889" s="33"/>
      <c r="AG889" s="33"/>
      <c r="AH889" s="33"/>
    </row>
    <row r="890" spans="27:34" ht="14.25">
      <c r="AA890" s="33"/>
      <c r="AE890" s="959"/>
      <c r="AF890" s="33"/>
      <c r="AG890" s="33"/>
      <c r="AH890" s="33"/>
    </row>
    <row r="891" spans="27:34" ht="14.25">
      <c r="AA891" s="33"/>
      <c r="AE891" s="959"/>
      <c r="AF891" s="33"/>
      <c r="AG891" s="33"/>
      <c r="AH891" s="33"/>
    </row>
    <row r="892" spans="27:34" ht="14.25">
      <c r="AA892" s="33"/>
      <c r="AE892" s="959"/>
      <c r="AF892" s="33"/>
      <c r="AG892" s="33"/>
      <c r="AH892" s="33"/>
    </row>
    <row r="893" spans="27:34" ht="14.25">
      <c r="AA893" s="33"/>
      <c r="AE893" s="959"/>
      <c r="AF893" s="33"/>
      <c r="AG893" s="33"/>
      <c r="AH893" s="33"/>
    </row>
    <row r="894" spans="27:34" ht="14.25">
      <c r="AA894" s="33"/>
      <c r="AE894" s="959"/>
      <c r="AF894" s="33"/>
      <c r="AG894" s="33"/>
      <c r="AH894" s="33"/>
    </row>
    <row r="895" spans="27:34" ht="14.25">
      <c r="AA895" s="33"/>
      <c r="AE895" s="959"/>
      <c r="AF895" s="33"/>
      <c r="AG895" s="33"/>
      <c r="AH895" s="33"/>
    </row>
    <row r="896" spans="27:34" ht="14.25">
      <c r="AA896" s="33"/>
      <c r="AE896" s="959"/>
      <c r="AF896" s="33"/>
      <c r="AG896" s="33"/>
      <c r="AH896" s="33"/>
    </row>
    <row r="897" spans="27:34" ht="14.25">
      <c r="AA897" s="33"/>
      <c r="AE897" s="959"/>
      <c r="AF897" s="33"/>
      <c r="AG897" s="33"/>
      <c r="AH897" s="33"/>
    </row>
    <row r="898" spans="27:34" ht="14.25">
      <c r="AA898" s="33"/>
      <c r="AE898" s="959"/>
      <c r="AF898" s="33"/>
      <c r="AG898" s="33"/>
      <c r="AH898" s="33"/>
    </row>
    <row r="899" spans="27:34" ht="14.25">
      <c r="AA899" s="33"/>
      <c r="AE899" s="959"/>
      <c r="AF899" s="33"/>
      <c r="AG899" s="33"/>
      <c r="AH899" s="33"/>
    </row>
    <row r="900" spans="27:34" ht="14.25">
      <c r="AA900" s="33"/>
      <c r="AE900" s="959"/>
      <c r="AF900" s="33"/>
      <c r="AG900" s="33"/>
      <c r="AH900" s="33"/>
    </row>
    <row r="901" spans="27:34" ht="14.25">
      <c r="AA901" s="33"/>
      <c r="AE901" s="959"/>
      <c r="AF901" s="33"/>
      <c r="AG901" s="33"/>
      <c r="AH901" s="33"/>
    </row>
    <row r="902" spans="27:34" ht="14.25">
      <c r="AA902" s="33"/>
      <c r="AE902" s="959"/>
      <c r="AF902" s="33"/>
      <c r="AG902" s="33"/>
      <c r="AH902" s="33"/>
    </row>
    <row r="903" spans="27:34" ht="14.25">
      <c r="AA903" s="33"/>
      <c r="AE903" s="959"/>
      <c r="AF903" s="33"/>
      <c r="AG903" s="33"/>
      <c r="AH903" s="33"/>
    </row>
    <row r="904" spans="27:34" ht="14.25">
      <c r="AA904" s="33"/>
      <c r="AE904" s="959"/>
      <c r="AF904" s="33"/>
      <c r="AG904" s="33"/>
      <c r="AH904" s="33"/>
    </row>
    <row r="905" spans="27:34" ht="14.25">
      <c r="AA905" s="33"/>
      <c r="AE905" s="959"/>
      <c r="AF905" s="33"/>
      <c r="AG905" s="33"/>
      <c r="AH905" s="33"/>
    </row>
    <row r="906" spans="27:34" ht="14.25">
      <c r="AA906" s="33"/>
      <c r="AE906" s="959"/>
      <c r="AF906" s="33"/>
      <c r="AG906" s="33"/>
      <c r="AH906" s="33"/>
    </row>
    <row r="907" spans="27:34" ht="14.25">
      <c r="AA907" s="33"/>
      <c r="AE907" s="959"/>
      <c r="AF907" s="33"/>
      <c r="AG907" s="33"/>
      <c r="AH907" s="33"/>
    </row>
    <row r="908" spans="27:34" ht="14.25">
      <c r="AA908" s="33"/>
      <c r="AE908" s="959"/>
      <c r="AF908" s="33"/>
      <c r="AG908" s="33"/>
      <c r="AH908" s="33"/>
    </row>
    <row r="909" spans="27:34" ht="14.25">
      <c r="AA909" s="33"/>
      <c r="AE909" s="959"/>
      <c r="AF909" s="33"/>
      <c r="AG909" s="33"/>
      <c r="AH909" s="33"/>
    </row>
    <row r="910" spans="27:34" ht="14.25">
      <c r="AA910" s="33"/>
      <c r="AE910" s="959"/>
      <c r="AF910" s="33"/>
      <c r="AG910" s="33"/>
      <c r="AH910" s="33"/>
    </row>
    <row r="911" spans="27:34" ht="14.25">
      <c r="AA911" s="33"/>
      <c r="AE911" s="959"/>
      <c r="AF911" s="33"/>
      <c r="AG911" s="33"/>
      <c r="AH911" s="33"/>
    </row>
    <row r="912" spans="27:34" ht="14.25">
      <c r="AA912" s="33"/>
      <c r="AE912" s="959"/>
      <c r="AF912" s="33"/>
      <c r="AG912" s="33"/>
      <c r="AH912" s="33"/>
    </row>
    <row r="913" spans="27:34" ht="14.25">
      <c r="AA913" s="33"/>
      <c r="AE913" s="959"/>
      <c r="AF913" s="33"/>
      <c r="AG913" s="33"/>
      <c r="AH913" s="33"/>
    </row>
    <row r="914" spans="27:34" ht="14.25">
      <c r="AA914" s="33"/>
      <c r="AE914" s="959"/>
      <c r="AF914" s="33"/>
      <c r="AG914" s="33"/>
      <c r="AH914" s="33"/>
    </row>
    <row r="915" spans="27:34" ht="14.25">
      <c r="AA915" s="33"/>
      <c r="AE915" s="959"/>
      <c r="AF915" s="33"/>
      <c r="AG915" s="33"/>
      <c r="AH915" s="33"/>
    </row>
    <row r="916" spans="27:34" ht="14.25">
      <c r="AA916" s="33"/>
      <c r="AE916" s="959"/>
      <c r="AF916" s="33"/>
      <c r="AG916" s="33"/>
      <c r="AH916" s="33"/>
    </row>
    <row r="917" spans="27:34" ht="14.25">
      <c r="AA917" s="33"/>
      <c r="AE917" s="959"/>
      <c r="AF917" s="33"/>
      <c r="AG917" s="33"/>
      <c r="AH917" s="33"/>
    </row>
    <row r="918" spans="27:34" ht="14.25">
      <c r="AA918" s="33"/>
      <c r="AE918" s="959"/>
      <c r="AF918" s="33"/>
      <c r="AG918" s="33"/>
      <c r="AH918" s="33"/>
    </row>
    <row r="919" spans="27:34" ht="14.25">
      <c r="AA919" s="33"/>
      <c r="AE919" s="959"/>
      <c r="AF919" s="33"/>
      <c r="AG919" s="33"/>
      <c r="AH919" s="33"/>
    </row>
    <row r="920" spans="27:34" ht="14.25">
      <c r="AA920" s="33"/>
      <c r="AE920" s="959"/>
      <c r="AF920" s="33"/>
      <c r="AG920" s="33"/>
      <c r="AH920" s="33"/>
    </row>
    <row r="921" spans="27:34" ht="14.25">
      <c r="AA921" s="33"/>
      <c r="AE921" s="959"/>
      <c r="AF921" s="33"/>
      <c r="AG921" s="33"/>
      <c r="AH921" s="33"/>
    </row>
    <row r="922" spans="27:34" ht="14.25">
      <c r="AA922" s="33"/>
      <c r="AE922" s="959"/>
      <c r="AF922" s="33"/>
      <c r="AG922" s="33"/>
      <c r="AH922" s="33"/>
    </row>
    <row r="923" spans="27:34" ht="14.25">
      <c r="AA923" s="33"/>
      <c r="AE923" s="959"/>
      <c r="AF923" s="33"/>
      <c r="AG923" s="33"/>
      <c r="AH923" s="33"/>
    </row>
    <row r="924" spans="27:34" ht="14.25">
      <c r="AA924" s="33"/>
      <c r="AE924" s="959"/>
      <c r="AF924" s="33"/>
      <c r="AG924" s="33"/>
      <c r="AH924" s="33"/>
    </row>
    <row r="925" spans="27:34" ht="14.25">
      <c r="AA925" s="33"/>
      <c r="AE925" s="959"/>
      <c r="AF925" s="33"/>
      <c r="AG925" s="33"/>
      <c r="AH925" s="33"/>
    </row>
    <row r="926" spans="27:34" ht="14.25">
      <c r="AA926" s="33"/>
      <c r="AE926" s="959"/>
      <c r="AF926" s="33"/>
      <c r="AG926" s="33"/>
      <c r="AH926" s="33"/>
    </row>
    <row r="927" spans="27:34" ht="14.25">
      <c r="AA927" s="33"/>
      <c r="AE927" s="959"/>
      <c r="AF927" s="33"/>
      <c r="AG927" s="33"/>
      <c r="AH927" s="33"/>
    </row>
    <row r="928" spans="27:34" ht="14.25">
      <c r="AA928" s="33"/>
      <c r="AE928" s="959"/>
      <c r="AF928" s="33"/>
      <c r="AG928" s="33"/>
      <c r="AH928" s="33"/>
    </row>
    <row r="929" spans="27:34" ht="14.25">
      <c r="AA929" s="33"/>
      <c r="AE929" s="959"/>
      <c r="AF929" s="33"/>
      <c r="AG929" s="33"/>
      <c r="AH929" s="33"/>
    </row>
    <row r="930" spans="27:34" ht="14.25">
      <c r="AA930" s="33"/>
      <c r="AE930" s="959"/>
      <c r="AF930" s="33"/>
      <c r="AG930" s="33"/>
      <c r="AH930" s="33"/>
    </row>
    <row r="931" spans="27:34" ht="14.25">
      <c r="AA931" s="33"/>
      <c r="AE931" s="959"/>
      <c r="AF931" s="33"/>
      <c r="AG931" s="33"/>
      <c r="AH931" s="33"/>
    </row>
    <row r="932" spans="27:34" ht="14.25">
      <c r="AA932" s="33"/>
      <c r="AE932" s="959"/>
      <c r="AF932" s="33"/>
      <c r="AG932" s="33"/>
      <c r="AH932" s="33"/>
    </row>
    <row r="933" spans="27:34" ht="14.25">
      <c r="AA933" s="33"/>
      <c r="AE933" s="959"/>
      <c r="AF933" s="33"/>
      <c r="AG933" s="33"/>
      <c r="AH933" s="33"/>
    </row>
    <row r="934" spans="27:34" ht="14.25">
      <c r="AA934" s="33"/>
      <c r="AE934" s="959"/>
      <c r="AF934" s="33"/>
      <c r="AG934" s="33"/>
      <c r="AH934" s="33"/>
    </row>
    <row r="935" spans="27:34" ht="14.25">
      <c r="AA935" s="33"/>
      <c r="AE935" s="959"/>
      <c r="AF935" s="33"/>
      <c r="AG935" s="33"/>
      <c r="AH935" s="33"/>
    </row>
    <row r="936" spans="27:34" ht="14.25">
      <c r="AA936" s="33"/>
      <c r="AE936" s="959"/>
      <c r="AF936" s="33"/>
      <c r="AG936" s="33"/>
      <c r="AH936" s="33"/>
    </row>
    <row r="937" spans="27:34" ht="14.25">
      <c r="AA937" s="33"/>
      <c r="AE937" s="959"/>
      <c r="AF937" s="33"/>
      <c r="AG937" s="33"/>
      <c r="AH937" s="33"/>
    </row>
    <row r="938" spans="27:34" ht="14.25">
      <c r="AA938" s="33"/>
      <c r="AE938" s="959"/>
      <c r="AF938" s="33"/>
      <c r="AG938" s="33"/>
      <c r="AH938" s="33"/>
    </row>
    <row r="939" spans="27:34" ht="14.25">
      <c r="AA939" s="33"/>
      <c r="AE939" s="959"/>
      <c r="AF939" s="33"/>
      <c r="AG939" s="33"/>
      <c r="AH939" s="33"/>
    </row>
    <row r="940" spans="27:34" ht="14.25">
      <c r="AA940" s="33"/>
      <c r="AE940" s="959"/>
      <c r="AF940" s="33"/>
      <c r="AG940" s="33"/>
      <c r="AH940" s="33"/>
    </row>
    <row r="941" spans="27:34" ht="14.25">
      <c r="AA941" s="33"/>
      <c r="AE941" s="959"/>
      <c r="AF941" s="33"/>
      <c r="AG941" s="33"/>
      <c r="AH941" s="33"/>
    </row>
    <row r="942" spans="27:34" ht="14.25">
      <c r="AA942" s="33"/>
      <c r="AE942" s="959"/>
      <c r="AF942" s="33"/>
      <c r="AG942" s="33"/>
      <c r="AH942" s="33"/>
    </row>
    <row r="943" spans="27:34" ht="14.25">
      <c r="AA943" s="33"/>
      <c r="AE943" s="959"/>
      <c r="AF943" s="33"/>
      <c r="AG943" s="33"/>
      <c r="AH943" s="33"/>
    </row>
    <row r="944" spans="27:34" ht="14.25">
      <c r="AA944" s="33"/>
      <c r="AE944" s="959"/>
      <c r="AF944" s="33"/>
      <c r="AG944" s="33"/>
      <c r="AH944" s="33"/>
    </row>
    <row r="945" spans="27:34" ht="14.25">
      <c r="AA945" s="33"/>
      <c r="AE945" s="959"/>
      <c r="AF945" s="33"/>
      <c r="AG945" s="33"/>
      <c r="AH945" s="33"/>
    </row>
    <row r="946" spans="27:34" ht="14.25">
      <c r="AA946" s="33"/>
      <c r="AE946" s="959"/>
      <c r="AF946" s="33"/>
      <c r="AG946" s="33"/>
      <c r="AH946" s="33"/>
    </row>
    <row r="947" spans="27:34" ht="14.25">
      <c r="AA947" s="33"/>
      <c r="AE947" s="959"/>
      <c r="AF947" s="33"/>
      <c r="AG947" s="33"/>
      <c r="AH947" s="33"/>
    </row>
    <row r="948" spans="27:34" ht="14.25">
      <c r="AA948" s="33"/>
      <c r="AE948" s="959"/>
      <c r="AF948" s="33"/>
      <c r="AG948" s="33"/>
      <c r="AH948" s="33"/>
    </row>
    <row r="949" spans="27:34" ht="14.25">
      <c r="AA949" s="33"/>
      <c r="AE949" s="959"/>
      <c r="AF949" s="33"/>
      <c r="AG949" s="33"/>
      <c r="AH949" s="33"/>
    </row>
    <row r="950" spans="27:34" ht="14.25">
      <c r="AA950" s="33"/>
      <c r="AE950" s="959"/>
      <c r="AF950" s="33"/>
      <c r="AG950" s="33"/>
      <c r="AH950" s="33"/>
    </row>
    <row r="951" spans="27:34" ht="14.25">
      <c r="AA951" s="33"/>
      <c r="AE951" s="959"/>
      <c r="AF951" s="33"/>
      <c r="AG951" s="33"/>
      <c r="AH951" s="33"/>
    </row>
    <row r="952" spans="27:34" ht="14.25">
      <c r="AA952" s="33"/>
      <c r="AE952" s="959"/>
      <c r="AF952" s="33"/>
      <c r="AG952" s="33"/>
      <c r="AH952" s="33"/>
    </row>
    <row r="953" spans="27:34" ht="14.25">
      <c r="AA953" s="33"/>
      <c r="AE953" s="959"/>
      <c r="AF953" s="33"/>
      <c r="AG953" s="33"/>
      <c r="AH953" s="33"/>
    </row>
    <row r="954" spans="27:34" ht="14.25">
      <c r="AA954" s="33"/>
      <c r="AE954" s="959"/>
      <c r="AF954" s="33"/>
      <c r="AG954" s="33"/>
      <c r="AH954" s="33"/>
    </row>
    <row r="955" spans="27:34" ht="14.25">
      <c r="AA955" s="33"/>
      <c r="AE955" s="959"/>
      <c r="AF955" s="33"/>
      <c r="AG955" s="33"/>
      <c r="AH955" s="33"/>
    </row>
    <row r="956" spans="27:34" ht="14.25">
      <c r="AA956" s="33"/>
      <c r="AE956" s="959"/>
      <c r="AF956" s="33"/>
      <c r="AG956" s="33"/>
      <c r="AH956" s="33"/>
    </row>
    <row r="957" spans="27:34" ht="14.25">
      <c r="AA957" s="33"/>
      <c r="AE957" s="959"/>
      <c r="AF957" s="33"/>
      <c r="AG957" s="33"/>
      <c r="AH957" s="33"/>
    </row>
    <row r="958" spans="27:34" ht="14.25">
      <c r="AA958" s="33"/>
      <c r="AE958" s="959"/>
      <c r="AF958" s="33"/>
      <c r="AG958" s="33"/>
      <c r="AH958" s="33"/>
    </row>
    <row r="959" spans="27:34" ht="14.25">
      <c r="AA959" s="33"/>
      <c r="AE959" s="959"/>
      <c r="AF959" s="33"/>
      <c r="AG959" s="33"/>
      <c r="AH959" s="33"/>
    </row>
    <row r="960" spans="27:34" ht="14.25">
      <c r="AA960" s="33"/>
      <c r="AE960" s="959"/>
      <c r="AF960" s="33"/>
      <c r="AG960" s="33"/>
      <c r="AH960" s="33"/>
    </row>
    <row r="961" spans="27:34" ht="14.25">
      <c r="AA961" s="33"/>
      <c r="AE961" s="959"/>
      <c r="AF961" s="33"/>
      <c r="AG961" s="33"/>
      <c r="AH961" s="33"/>
    </row>
    <row r="962" spans="27:34" ht="14.25">
      <c r="AA962" s="33"/>
      <c r="AE962" s="959"/>
      <c r="AF962" s="33"/>
      <c r="AG962" s="33"/>
      <c r="AH962" s="33"/>
    </row>
    <row r="963" spans="27:34" ht="14.25">
      <c r="AA963" s="33"/>
      <c r="AE963" s="959"/>
      <c r="AF963" s="33"/>
      <c r="AG963" s="33"/>
      <c r="AH963" s="33"/>
    </row>
    <row r="964" spans="27:34" ht="14.25">
      <c r="AA964" s="33"/>
      <c r="AE964" s="959"/>
      <c r="AF964" s="33"/>
      <c r="AG964" s="33"/>
      <c r="AH964" s="33"/>
    </row>
    <row r="965" spans="27:34" ht="14.25">
      <c r="AA965" s="33"/>
      <c r="AE965" s="959"/>
      <c r="AF965" s="33"/>
      <c r="AG965" s="33"/>
      <c r="AH965" s="33"/>
    </row>
    <row r="966" spans="27:34" ht="14.25">
      <c r="AA966" s="33"/>
      <c r="AE966" s="959"/>
      <c r="AF966" s="33"/>
      <c r="AG966" s="33"/>
      <c r="AH966" s="33"/>
    </row>
    <row r="967" spans="27:34" ht="14.25">
      <c r="AA967" s="33"/>
      <c r="AE967" s="959"/>
      <c r="AF967" s="33"/>
      <c r="AG967" s="33"/>
      <c r="AH967" s="33"/>
    </row>
    <row r="968" spans="27:34" ht="14.25">
      <c r="AA968" s="33"/>
      <c r="AE968" s="959"/>
      <c r="AF968" s="33"/>
      <c r="AG968" s="33"/>
      <c r="AH968" s="33"/>
    </row>
    <row r="969" spans="27:34" ht="14.25">
      <c r="AA969" s="33"/>
      <c r="AE969" s="959"/>
      <c r="AF969" s="33"/>
      <c r="AG969" s="33"/>
      <c r="AH969" s="33"/>
    </row>
    <row r="970" spans="27:34" ht="14.25">
      <c r="AA970" s="33"/>
      <c r="AE970" s="959"/>
      <c r="AF970" s="33"/>
      <c r="AG970" s="33"/>
      <c r="AH970" s="33"/>
    </row>
    <row r="971" spans="27:34" ht="14.25">
      <c r="AA971" s="33"/>
      <c r="AE971" s="959"/>
      <c r="AF971" s="33"/>
      <c r="AG971" s="33"/>
      <c r="AH971" s="33"/>
    </row>
    <row r="972" spans="27:34" ht="14.25">
      <c r="AA972" s="33"/>
      <c r="AE972" s="959"/>
      <c r="AF972" s="33"/>
      <c r="AG972" s="33"/>
      <c r="AH972" s="33"/>
    </row>
    <row r="973" spans="27:34" ht="14.25">
      <c r="AA973" s="33"/>
      <c r="AE973" s="959"/>
      <c r="AF973" s="33"/>
      <c r="AG973" s="33"/>
      <c r="AH973" s="33"/>
    </row>
    <row r="974" spans="27:34" ht="14.25">
      <c r="AA974" s="33"/>
      <c r="AE974" s="959"/>
      <c r="AF974" s="33"/>
      <c r="AG974" s="33"/>
      <c r="AH974" s="33"/>
    </row>
    <row r="975" spans="27:34" ht="14.25">
      <c r="AA975" s="33"/>
      <c r="AE975" s="959"/>
      <c r="AF975" s="33"/>
      <c r="AG975" s="33"/>
      <c r="AH975" s="33"/>
    </row>
    <row r="976" spans="27:34" ht="14.25">
      <c r="AA976" s="33"/>
      <c r="AE976" s="959"/>
      <c r="AF976" s="33"/>
      <c r="AG976" s="33"/>
      <c r="AH976" s="33"/>
    </row>
    <row r="977" spans="27:34" ht="14.25">
      <c r="AA977" s="33"/>
      <c r="AE977" s="959"/>
      <c r="AF977" s="33"/>
      <c r="AG977" s="33"/>
      <c r="AH977" s="33"/>
    </row>
    <row r="978" spans="27:34" ht="14.25">
      <c r="AA978" s="33"/>
      <c r="AE978" s="959"/>
      <c r="AF978" s="33"/>
      <c r="AG978" s="33"/>
      <c r="AH978" s="33"/>
    </row>
    <row r="979" spans="27:34" ht="14.25">
      <c r="AA979" s="33"/>
      <c r="AE979" s="959"/>
      <c r="AF979" s="33"/>
      <c r="AG979" s="33"/>
      <c r="AH979" s="33"/>
    </row>
    <row r="980" spans="27:34" ht="14.25">
      <c r="AA980" s="33"/>
      <c r="AE980" s="959"/>
      <c r="AF980" s="33"/>
      <c r="AG980" s="33"/>
      <c r="AH980" s="33"/>
    </row>
    <row r="981" spans="27:34" ht="14.25">
      <c r="AA981" s="33"/>
      <c r="AE981" s="959"/>
      <c r="AF981" s="33"/>
      <c r="AG981" s="33"/>
      <c r="AH981" s="33"/>
    </row>
    <row r="982" spans="27:34" ht="14.25">
      <c r="AA982" s="33"/>
      <c r="AE982" s="959"/>
      <c r="AF982" s="33"/>
      <c r="AG982" s="33"/>
      <c r="AH982" s="33"/>
    </row>
    <row r="983" spans="27:34" ht="14.25">
      <c r="AA983" s="33"/>
      <c r="AE983" s="959"/>
      <c r="AF983" s="33"/>
      <c r="AG983" s="33"/>
      <c r="AH983" s="33"/>
    </row>
    <row r="984" spans="27:34" ht="14.25">
      <c r="AA984" s="33"/>
      <c r="AE984" s="959"/>
      <c r="AF984" s="33"/>
      <c r="AG984" s="33"/>
      <c r="AH984" s="33"/>
    </row>
    <row r="985" spans="27:34" ht="14.25">
      <c r="AA985" s="33"/>
      <c r="AE985" s="959"/>
      <c r="AF985" s="33"/>
      <c r="AG985" s="33"/>
      <c r="AH985" s="33"/>
    </row>
    <row r="986" spans="27:34" ht="14.25">
      <c r="AA986" s="33"/>
      <c r="AE986" s="959"/>
      <c r="AF986" s="33"/>
      <c r="AG986" s="33"/>
      <c r="AH986" s="33"/>
    </row>
    <row r="987" spans="27:34" ht="14.25">
      <c r="AA987" s="33"/>
      <c r="AE987" s="959"/>
      <c r="AF987" s="33"/>
      <c r="AG987" s="33"/>
      <c r="AH987" s="33"/>
    </row>
    <row r="988" spans="27:34" ht="14.25">
      <c r="AA988" s="33"/>
      <c r="AE988" s="959"/>
      <c r="AF988" s="33"/>
      <c r="AG988" s="33"/>
      <c r="AH988" s="33"/>
    </row>
    <row r="989" spans="27:34" ht="14.25">
      <c r="AA989" s="33"/>
      <c r="AE989" s="959"/>
      <c r="AF989" s="33"/>
      <c r="AG989" s="33"/>
      <c r="AH989" s="33"/>
    </row>
    <row r="990" spans="27:34" ht="14.25">
      <c r="AA990" s="33"/>
      <c r="AE990" s="959"/>
      <c r="AF990" s="33"/>
      <c r="AG990" s="33"/>
      <c r="AH990" s="33"/>
    </row>
    <row r="991" spans="27:34" ht="14.25">
      <c r="AA991" s="33"/>
      <c r="AE991" s="959"/>
      <c r="AF991" s="33"/>
      <c r="AG991" s="33"/>
      <c r="AH991" s="33"/>
    </row>
    <row r="992" spans="27:34" ht="14.25">
      <c r="AA992" s="33"/>
      <c r="AE992" s="959"/>
      <c r="AF992" s="33"/>
      <c r="AG992" s="33"/>
      <c r="AH992" s="33"/>
    </row>
    <row r="993" spans="27:34" ht="14.25">
      <c r="AA993" s="33"/>
      <c r="AE993" s="959"/>
      <c r="AF993" s="33"/>
      <c r="AG993" s="33"/>
      <c r="AH993" s="33"/>
    </row>
    <row r="994" spans="27:34" ht="14.25">
      <c r="AA994" s="33"/>
      <c r="AE994" s="959"/>
      <c r="AF994" s="33"/>
      <c r="AG994" s="33"/>
      <c r="AH994" s="33"/>
    </row>
    <row r="995" spans="27:34" ht="14.25">
      <c r="AA995" s="33"/>
      <c r="AE995" s="959"/>
      <c r="AF995" s="33"/>
      <c r="AG995" s="33"/>
      <c r="AH995" s="33"/>
    </row>
    <row r="996" spans="27:34" ht="14.25">
      <c r="AA996" s="33"/>
      <c r="AE996" s="959"/>
      <c r="AF996" s="33"/>
      <c r="AG996" s="33"/>
      <c r="AH996" s="33"/>
    </row>
    <row r="997" spans="27:34" ht="14.25">
      <c r="AA997" s="33"/>
      <c r="AE997" s="959"/>
      <c r="AF997" s="33"/>
      <c r="AG997" s="33"/>
      <c r="AH997" s="33"/>
    </row>
    <row r="998" spans="27:34" ht="14.25">
      <c r="AA998" s="33"/>
      <c r="AE998" s="959"/>
      <c r="AF998" s="33"/>
      <c r="AG998" s="33"/>
      <c r="AH998" s="33"/>
    </row>
    <row r="999" spans="27:34" ht="14.25">
      <c r="AA999" s="33"/>
      <c r="AE999" s="959"/>
      <c r="AF999" s="33"/>
      <c r="AG999" s="33"/>
      <c r="AH999" s="33"/>
    </row>
    <row r="1000" spans="27:34" ht="14.25">
      <c r="AA1000" s="33"/>
      <c r="AE1000" s="959"/>
      <c r="AF1000" s="33"/>
      <c r="AG1000" s="33"/>
      <c r="AH1000" s="33"/>
    </row>
    <row r="1001" spans="27:34" ht="14.25">
      <c r="AA1001" s="33"/>
      <c r="AE1001" s="959"/>
      <c r="AF1001" s="33"/>
      <c r="AG1001" s="33"/>
      <c r="AH1001" s="33"/>
    </row>
    <row r="1002" spans="27:34" ht="14.25">
      <c r="AA1002" s="33"/>
      <c r="AE1002" s="959"/>
      <c r="AF1002" s="33"/>
      <c r="AG1002" s="33"/>
      <c r="AH1002" s="33"/>
    </row>
    <row r="1003" spans="27:34" ht="14.25">
      <c r="AA1003" s="33"/>
      <c r="AE1003" s="959"/>
      <c r="AF1003" s="33"/>
      <c r="AG1003" s="33"/>
      <c r="AH1003" s="33"/>
    </row>
    <row r="1004" spans="27:34" ht="14.25">
      <c r="AA1004" s="33"/>
      <c r="AE1004" s="959"/>
      <c r="AF1004" s="33"/>
      <c r="AG1004" s="33"/>
      <c r="AH1004" s="33"/>
    </row>
    <row r="1005" spans="27:34" ht="14.25">
      <c r="AA1005" s="33"/>
      <c r="AE1005" s="959"/>
      <c r="AF1005" s="33"/>
      <c r="AG1005" s="33"/>
      <c r="AH1005" s="33"/>
    </row>
    <row r="1006" spans="27:34" ht="14.25">
      <c r="AA1006" s="33"/>
      <c r="AE1006" s="959"/>
      <c r="AF1006" s="33"/>
      <c r="AG1006" s="33"/>
      <c r="AH1006" s="33"/>
    </row>
    <row r="1007" spans="27:34" ht="14.25">
      <c r="AA1007" s="33"/>
      <c r="AE1007" s="959"/>
      <c r="AF1007" s="33"/>
      <c r="AG1007" s="33"/>
      <c r="AH1007" s="33"/>
    </row>
    <row r="1008" spans="27:34" ht="14.25">
      <c r="AA1008" s="33"/>
      <c r="AE1008" s="959"/>
      <c r="AF1008" s="33"/>
      <c r="AG1008" s="33"/>
      <c r="AH1008" s="33"/>
    </row>
    <row r="1009" spans="27:34" ht="14.25">
      <c r="AA1009" s="33"/>
      <c r="AE1009" s="959"/>
      <c r="AF1009" s="33"/>
      <c r="AG1009" s="33"/>
      <c r="AH1009" s="33"/>
    </row>
    <row r="1010" spans="27:34" ht="14.25">
      <c r="AA1010" s="33"/>
      <c r="AE1010" s="959"/>
      <c r="AF1010" s="33"/>
      <c r="AG1010" s="33"/>
      <c r="AH1010" s="33"/>
    </row>
    <row r="1011" spans="27:34" ht="14.25">
      <c r="AA1011" s="33"/>
      <c r="AE1011" s="959"/>
      <c r="AF1011" s="33"/>
      <c r="AG1011" s="33"/>
      <c r="AH1011" s="33"/>
    </row>
    <row r="1012" spans="27:34" ht="14.25">
      <c r="AA1012" s="33"/>
      <c r="AE1012" s="959"/>
      <c r="AF1012" s="33"/>
      <c r="AG1012" s="33"/>
      <c r="AH1012" s="33"/>
    </row>
    <row r="1013" spans="27:34" ht="14.25">
      <c r="AA1013" s="33"/>
      <c r="AE1013" s="959"/>
      <c r="AF1013" s="33"/>
      <c r="AG1013" s="33"/>
      <c r="AH1013" s="33"/>
    </row>
    <row r="1014" spans="27:34" ht="14.25">
      <c r="AA1014" s="33"/>
      <c r="AE1014" s="959"/>
      <c r="AF1014" s="33"/>
      <c r="AG1014" s="33"/>
      <c r="AH1014" s="33"/>
    </row>
    <row r="1015" spans="27:34" ht="14.25">
      <c r="AA1015" s="33"/>
      <c r="AE1015" s="959"/>
      <c r="AF1015" s="33"/>
      <c r="AG1015" s="33"/>
      <c r="AH1015" s="33"/>
    </row>
    <row r="1016" spans="27:34" ht="14.25">
      <c r="AA1016" s="33"/>
      <c r="AE1016" s="959"/>
      <c r="AF1016" s="33"/>
      <c r="AG1016" s="33"/>
      <c r="AH1016" s="33"/>
    </row>
    <row r="1017" spans="27:34" ht="14.25">
      <c r="AA1017" s="33"/>
      <c r="AE1017" s="959"/>
      <c r="AF1017" s="33"/>
      <c r="AG1017" s="33"/>
      <c r="AH1017" s="33"/>
    </row>
    <row r="1018" spans="27:34" ht="14.25">
      <c r="AA1018" s="33"/>
      <c r="AE1018" s="959"/>
      <c r="AF1018" s="33"/>
      <c r="AG1018" s="33"/>
      <c r="AH1018" s="33"/>
    </row>
    <row r="1019" spans="27:34" ht="14.25">
      <c r="AA1019" s="33"/>
      <c r="AE1019" s="959"/>
      <c r="AF1019" s="33"/>
      <c r="AG1019" s="33"/>
      <c r="AH1019" s="33"/>
    </row>
    <row r="1020" spans="27:34" ht="14.25">
      <c r="AA1020" s="33"/>
      <c r="AE1020" s="959"/>
      <c r="AF1020" s="33"/>
      <c r="AG1020" s="33"/>
      <c r="AH1020" s="33"/>
    </row>
    <row r="1021" spans="27:34" ht="14.25">
      <c r="AA1021" s="33"/>
      <c r="AE1021" s="959"/>
      <c r="AF1021" s="33"/>
      <c r="AG1021" s="33"/>
      <c r="AH1021" s="33"/>
    </row>
    <row r="1022" spans="27:34" ht="14.25">
      <c r="AA1022" s="33"/>
      <c r="AE1022" s="959"/>
      <c r="AF1022" s="33"/>
      <c r="AG1022" s="33"/>
      <c r="AH1022" s="33"/>
    </row>
    <row r="1023" spans="27:34" ht="14.25">
      <c r="AA1023" s="33"/>
      <c r="AE1023" s="959"/>
      <c r="AF1023" s="33"/>
      <c r="AG1023" s="33"/>
      <c r="AH1023" s="33"/>
    </row>
    <row r="1024" spans="27:34" ht="14.25">
      <c r="AA1024" s="33"/>
      <c r="AE1024" s="959"/>
      <c r="AF1024" s="33"/>
      <c r="AG1024" s="33"/>
      <c r="AH1024" s="33"/>
    </row>
    <row r="1025" spans="27:34" ht="14.25">
      <c r="AA1025" s="33"/>
      <c r="AE1025" s="959"/>
      <c r="AF1025" s="33"/>
      <c r="AG1025" s="33"/>
      <c r="AH1025" s="33"/>
    </row>
    <row r="1026" spans="27:34" ht="14.25">
      <c r="AA1026" s="33"/>
      <c r="AE1026" s="959"/>
      <c r="AF1026" s="33"/>
      <c r="AG1026" s="33"/>
      <c r="AH1026" s="33"/>
    </row>
    <row r="1027" spans="27:34" ht="14.25">
      <c r="AA1027" s="33"/>
      <c r="AE1027" s="959"/>
      <c r="AF1027" s="33"/>
      <c r="AG1027" s="33"/>
      <c r="AH1027" s="33"/>
    </row>
    <row r="1028" spans="27:34" ht="14.25">
      <c r="AA1028" s="33"/>
      <c r="AE1028" s="959"/>
      <c r="AF1028" s="33"/>
      <c r="AG1028" s="33"/>
      <c r="AH1028" s="33"/>
    </row>
    <row r="1029" spans="27:34" ht="14.25">
      <c r="AA1029" s="33"/>
      <c r="AE1029" s="959"/>
      <c r="AF1029" s="33"/>
      <c r="AG1029" s="33"/>
      <c r="AH1029" s="33"/>
    </row>
    <row r="1030" spans="27:34" ht="14.25">
      <c r="AA1030" s="33"/>
      <c r="AE1030" s="959"/>
      <c r="AF1030" s="33"/>
      <c r="AG1030" s="33"/>
      <c r="AH1030" s="33"/>
    </row>
    <row r="1031" spans="27:34" ht="14.25">
      <c r="AA1031" s="33"/>
      <c r="AE1031" s="959"/>
      <c r="AF1031" s="33"/>
      <c r="AG1031" s="33"/>
      <c r="AH1031" s="33"/>
    </row>
    <row r="1032" spans="27:34" ht="14.25">
      <c r="AA1032" s="33"/>
      <c r="AE1032" s="959"/>
      <c r="AF1032" s="33"/>
      <c r="AG1032" s="33"/>
      <c r="AH1032" s="33"/>
    </row>
    <row r="1033" spans="27:34" ht="14.25">
      <c r="AA1033" s="33"/>
      <c r="AE1033" s="959"/>
      <c r="AF1033" s="33"/>
      <c r="AG1033" s="33"/>
      <c r="AH1033" s="33"/>
    </row>
    <row r="1034" spans="27:34" ht="14.25">
      <c r="AA1034" s="33"/>
      <c r="AE1034" s="959"/>
      <c r="AF1034" s="33"/>
      <c r="AG1034" s="33"/>
      <c r="AH1034" s="33"/>
    </row>
    <row r="1035" spans="27:34" ht="14.25">
      <c r="AA1035" s="33"/>
      <c r="AE1035" s="959"/>
      <c r="AF1035" s="33"/>
      <c r="AG1035" s="33"/>
      <c r="AH1035" s="33"/>
    </row>
    <row r="1036" spans="27:34" ht="14.25">
      <c r="AA1036" s="33"/>
      <c r="AE1036" s="959"/>
      <c r="AF1036" s="33"/>
      <c r="AG1036" s="33"/>
      <c r="AH1036" s="33"/>
    </row>
    <row r="1037" spans="27:34" ht="14.25">
      <c r="AA1037" s="33"/>
      <c r="AE1037" s="959"/>
      <c r="AF1037" s="33"/>
      <c r="AG1037" s="33"/>
      <c r="AH1037" s="33"/>
    </row>
    <row r="1038" spans="27:34" ht="14.25">
      <c r="AA1038" s="33"/>
      <c r="AE1038" s="959"/>
      <c r="AF1038" s="33"/>
      <c r="AG1038" s="33"/>
      <c r="AH1038" s="33"/>
    </row>
    <row r="1039" spans="27:34" ht="14.25">
      <c r="AA1039" s="33"/>
      <c r="AE1039" s="959"/>
      <c r="AF1039" s="33"/>
      <c r="AG1039" s="33"/>
      <c r="AH1039" s="33"/>
    </row>
    <row r="1040" spans="27:34" ht="14.25">
      <c r="AA1040" s="33"/>
      <c r="AE1040" s="959"/>
      <c r="AF1040" s="33"/>
      <c r="AG1040" s="33"/>
      <c r="AH1040" s="33"/>
    </row>
    <row r="1041" spans="27:34" ht="14.25">
      <c r="AA1041" s="33"/>
      <c r="AE1041" s="959"/>
      <c r="AF1041" s="33"/>
      <c r="AG1041" s="33"/>
      <c r="AH1041" s="33"/>
    </row>
    <row r="1042" spans="27:34" ht="14.25">
      <c r="AA1042" s="33"/>
      <c r="AE1042" s="959"/>
      <c r="AF1042" s="33"/>
      <c r="AG1042" s="33"/>
      <c r="AH1042" s="33"/>
    </row>
    <row r="1043" spans="27:34" ht="14.25">
      <c r="AA1043" s="33"/>
      <c r="AE1043" s="959"/>
      <c r="AF1043" s="33"/>
      <c r="AG1043" s="33"/>
      <c r="AH1043" s="33"/>
    </row>
    <row r="1044" spans="27:34" ht="14.25">
      <c r="AA1044" s="33"/>
      <c r="AE1044" s="959"/>
      <c r="AF1044" s="33"/>
      <c r="AG1044" s="33"/>
      <c r="AH1044" s="33"/>
    </row>
    <row r="1045" spans="27:34" ht="14.25">
      <c r="AA1045" s="33"/>
      <c r="AE1045" s="959"/>
      <c r="AF1045" s="33"/>
      <c r="AG1045" s="33"/>
      <c r="AH1045" s="33"/>
    </row>
    <row r="1046" spans="27:34" ht="14.25">
      <c r="AA1046" s="33"/>
      <c r="AE1046" s="959"/>
      <c r="AF1046" s="33"/>
      <c r="AG1046" s="33"/>
      <c r="AH1046" s="33"/>
    </row>
    <row r="1047" spans="27:34" ht="14.25">
      <c r="AA1047" s="33"/>
      <c r="AE1047" s="959"/>
      <c r="AF1047" s="33"/>
      <c r="AG1047" s="33"/>
      <c r="AH1047" s="33"/>
    </row>
    <row r="1048" spans="27:34" ht="14.25">
      <c r="AA1048" s="33"/>
      <c r="AE1048" s="959"/>
      <c r="AF1048" s="33"/>
      <c r="AG1048" s="33"/>
      <c r="AH1048" s="33"/>
    </row>
    <row r="1049" spans="27:34" ht="14.25">
      <c r="AA1049" s="33"/>
      <c r="AE1049" s="959"/>
      <c r="AF1049" s="33"/>
      <c r="AG1049" s="33"/>
      <c r="AH1049" s="33"/>
    </row>
    <row r="1050" spans="27:34" ht="14.25">
      <c r="AA1050" s="33"/>
      <c r="AE1050" s="959"/>
      <c r="AF1050" s="33"/>
      <c r="AG1050" s="33"/>
      <c r="AH1050" s="33"/>
    </row>
    <row r="1051" spans="27:34" ht="14.25">
      <c r="AA1051" s="33"/>
      <c r="AE1051" s="959"/>
      <c r="AF1051" s="33"/>
      <c r="AG1051" s="33"/>
      <c r="AH1051" s="33"/>
    </row>
    <row r="1052" spans="27:34" ht="14.25">
      <c r="AA1052" s="33"/>
      <c r="AE1052" s="959"/>
      <c r="AF1052" s="33"/>
      <c r="AG1052" s="33"/>
      <c r="AH1052" s="33"/>
    </row>
    <row r="1053" spans="27:34" ht="14.25">
      <c r="AA1053" s="33"/>
      <c r="AE1053" s="959"/>
      <c r="AF1053" s="33"/>
      <c r="AG1053" s="33"/>
      <c r="AH1053" s="33"/>
    </row>
    <row r="1054" spans="27:34" ht="14.25">
      <c r="AA1054" s="33"/>
      <c r="AE1054" s="959"/>
      <c r="AF1054" s="33"/>
      <c r="AG1054" s="33"/>
      <c r="AH1054" s="33"/>
    </row>
    <row r="1055" spans="27:34" ht="14.25">
      <c r="AA1055" s="33"/>
      <c r="AE1055" s="959"/>
      <c r="AF1055" s="33"/>
      <c r="AG1055" s="33"/>
      <c r="AH1055" s="33"/>
    </row>
    <row r="1056" spans="27:34" ht="14.25">
      <c r="AA1056" s="33"/>
      <c r="AE1056" s="959"/>
      <c r="AF1056" s="33"/>
      <c r="AG1056" s="33"/>
      <c r="AH1056" s="33"/>
    </row>
    <row r="1057" spans="27:34" ht="14.25">
      <c r="AA1057" s="33"/>
      <c r="AE1057" s="959"/>
      <c r="AF1057" s="33"/>
      <c r="AG1057" s="33"/>
      <c r="AH1057" s="33"/>
    </row>
    <row r="1058" spans="27:34" ht="14.25">
      <c r="AA1058" s="33"/>
      <c r="AE1058" s="959"/>
      <c r="AF1058" s="33"/>
      <c r="AG1058" s="33"/>
      <c r="AH1058" s="33"/>
    </row>
    <row r="1059" spans="27:34" ht="14.25">
      <c r="AA1059" s="33"/>
      <c r="AE1059" s="959"/>
      <c r="AF1059" s="33"/>
      <c r="AG1059" s="33"/>
      <c r="AH1059" s="33"/>
    </row>
    <row r="1060" spans="27:34" ht="14.25">
      <c r="AA1060" s="33"/>
      <c r="AE1060" s="959"/>
      <c r="AF1060" s="33"/>
      <c r="AG1060" s="33"/>
      <c r="AH1060" s="33"/>
    </row>
    <row r="1061" spans="27:34" ht="14.25">
      <c r="AA1061" s="33"/>
      <c r="AE1061" s="959"/>
      <c r="AF1061" s="33"/>
      <c r="AG1061" s="33"/>
      <c r="AH1061" s="33"/>
    </row>
    <row r="1062" spans="27:34" ht="14.25">
      <c r="AA1062" s="33"/>
      <c r="AE1062" s="959"/>
      <c r="AF1062" s="33"/>
      <c r="AG1062" s="33"/>
      <c r="AH1062" s="33"/>
    </row>
    <row r="1063" spans="27:34" ht="14.25">
      <c r="AA1063" s="33"/>
      <c r="AE1063" s="959"/>
      <c r="AF1063" s="33"/>
      <c r="AG1063" s="33"/>
      <c r="AH1063" s="33"/>
    </row>
    <row r="1064" spans="27:34" ht="14.25">
      <c r="AA1064" s="33"/>
      <c r="AE1064" s="959"/>
      <c r="AF1064" s="33"/>
      <c r="AG1064" s="33"/>
      <c r="AH1064" s="33"/>
    </row>
    <row r="1065" spans="27:34" ht="14.25">
      <c r="AA1065" s="33"/>
      <c r="AE1065" s="959"/>
      <c r="AF1065" s="33"/>
      <c r="AG1065" s="33"/>
      <c r="AH1065" s="33"/>
    </row>
    <row r="1066" spans="27:34" ht="14.25">
      <c r="AA1066" s="33"/>
      <c r="AE1066" s="959"/>
      <c r="AF1066" s="33"/>
      <c r="AG1066" s="33"/>
      <c r="AH1066" s="33"/>
    </row>
    <row r="1067" spans="27:34" ht="14.25">
      <c r="AA1067" s="33"/>
      <c r="AE1067" s="959"/>
      <c r="AF1067" s="33"/>
      <c r="AG1067" s="33"/>
      <c r="AH1067" s="33"/>
    </row>
    <row r="1068" spans="27:34" ht="14.25">
      <c r="AA1068" s="33"/>
      <c r="AE1068" s="959"/>
      <c r="AF1068" s="33"/>
      <c r="AG1068" s="33"/>
      <c r="AH1068" s="33"/>
    </row>
    <row r="1069" spans="27:34" ht="14.25">
      <c r="AA1069" s="33"/>
      <c r="AE1069" s="959"/>
      <c r="AF1069" s="33"/>
      <c r="AG1069" s="33"/>
      <c r="AH1069" s="33"/>
    </row>
    <row r="1070" spans="27:34" ht="14.25">
      <c r="AA1070" s="33"/>
      <c r="AE1070" s="959"/>
      <c r="AF1070" s="33"/>
      <c r="AG1070" s="33"/>
      <c r="AH1070" s="33"/>
    </row>
    <row r="1071" spans="27:34" ht="14.25">
      <c r="AA1071" s="33"/>
      <c r="AE1071" s="959"/>
      <c r="AF1071" s="33"/>
      <c r="AG1071" s="33"/>
      <c r="AH1071" s="33"/>
    </row>
    <row r="1072" spans="27:34" ht="14.25">
      <c r="AA1072" s="33"/>
      <c r="AE1072" s="959"/>
      <c r="AF1072" s="33"/>
      <c r="AG1072" s="33"/>
      <c r="AH1072" s="33"/>
    </row>
    <row r="1073" spans="27:34" ht="14.25">
      <c r="AA1073" s="33"/>
      <c r="AE1073" s="959"/>
      <c r="AF1073" s="33"/>
      <c r="AG1073" s="33"/>
      <c r="AH1073" s="33"/>
    </row>
    <row r="1074" spans="27:34" ht="14.25">
      <c r="AA1074" s="33"/>
      <c r="AE1074" s="959"/>
      <c r="AF1074" s="33"/>
      <c r="AG1074" s="33"/>
      <c r="AH1074" s="33"/>
    </row>
    <row r="1075" spans="27:34" ht="14.25">
      <c r="AA1075" s="33"/>
      <c r="AE1075" s="959"/>
      <c r="AF1075" s="33"/>
      <c r="AG1075" s="33"/>
      <c r="AH1075" s="33"/>
    </row>
    <row r="1076" spans="27:34" ht="14.25">
      <c r="AA1076" s="33"/>
      <c r="AE1076" s="959"/>
      <c r="AF1076" s="33"/>
      <c r="AG1076" s="33"/>
      <c r="AH1076" s="33"/>
    </row>
    <row r="1077" spans="27:34" ht="14.25">
      <c r="AA1077" s="33"/>
      <c r="AE1077" s="959"/>
      <c r="AF1077" s="33"/>
      <c r="AG1077" s="33"/>
      <c r="AH1077" s="33"/>
    </row>
    <row r="1078" spans="27:34" ht="14.25">
      <c r="AA1078" s="33"/>
      <c r="AE1078" s="959"/>
      <c r="AF1078" s="33"/>
      <c r="AG1078" s="33"/>
      <c r="AH1078" s="33"/>
    </row>
    <row r="1079" spans="27:34" ht="14.25">
      <c r="AA1079" s="33"/>
      <c r="AE1079" s="959"/>
      <c r="AF1079" s="33"/>
      <c r="AG1079" s="33"/>
      <c r="AH1079" s="33"/>
    </row>
    <row r="1080" spans="27:34" ht="14.25">
      <c r="AA1080" s="33"/>
      <c r="AE1080" s="959"/>
      <c r="AF1080" s="33"/>
      <c r="AG1080" s="33"/>
      <c r="AH1080" s="33"/>
    </row>
    <row r="1081" spans="27:34" ht="14.25">
      <c r="AA1081" s="33"/>
      <c r="AE1081" s="959"/>
      <c r="AF1081" s="33"/>
      <c r="AG1081" s="33"/>
      <c r="AH1081" s="33"/>
    </row>
    <row r="1082" spans="27:34" ht="14.25">
      <c r="AA1082" s="33"/>
      <c r="AE1082" s="959"/>
      <c r="AF1082" s="33"/>
      <c r="AG1082" s="33"/>
      <c r="AH1082" s="33"/>
    </row>
    <row r="1083" spans="27:34" ht="14.25">
      <c r="AA1083" s="33"/>
      <c r="AE1083" s="959"/>
      <c r="AF1083" s="33"/>
      <c r="AG1083" s="33"/>
      <c r="AH1083" s="33"/>
    </row>
    <row r="1084" spans="27:34" ht="14.25">
      <c r="AA1084" s="33"/>
      <c r="AE1084" s="959"/>
      <c r="AF1084" s="33"/>
      <c r="AG1084" s="33"/>
      <c r="AH1084" s="33"/>
    </row>
    <row r="1085" spans="27:34" ht="14.25">
      <c r="AA1085" s="33"/>
      <c r="AE1085" s="959"/>
      <c r="AF1085" s="33"/>
      <c r="AG1085" s="33"/>
      <c r="AH1085" s="33"/>
    </row>
    <row r="1086" spans="27:34" ht="14.25">
      <c r="AA1086" s="33"/>
      <c r="AE1086" s="959"/>
      <c r="AF1086" s="33"/>
      <c r="AG1086" s="33"/>
      <c r="AH1086" s="33"/>
    </row>
    <row r="1087" spans="27:34" ht="14.25">
      <c r="AA1087" s="33"/>
      <c r="AE1087" s="959"/>
      <c r="AF1087" s="33"/>
      <c r="AG1087" s="33"/>
      <c r="AH1087" s="33"/>
    </row>
    <row r="1088" spans="27:34" ht="14.25">
      <c r="AA1088" s="33"/>
      <c r="AE1088" s="959"/>
      <c r="AF1088" s="33"/>
      <c r="AG1088" s="33"/>
      <c r="AH1088" s="33"/>
    </row>
    <row r="1089" spans="27:34" ht="14.25">
      <c r="AA1089" s="33"/>
      <c r="AE1089" s="959"/>
      <c r="AF1089" s="33"/>
      <c r="AG1089" s="33"/>
      <c r="AH1089" s="33"/>
    </row>
    <row r="1090" spans="27:34" ht="14.25">
      <c r="AA1090" s="33"/>
      <c r="AE1090" s="959"/>
      <c r="AF1090" s="33"/>
      <c r="AG1090" s="33"/>
      <c r="AH1090" s="33"/>
    </row>
    <row r="1091" spans="27:34" ht="14.25">
      <c r="AA1091" s="33"/>
      <c r="AE1091" s="959"/>
      <c r="AF1091" s="33"/>
      <c r="AG1091" s="33"/>
      <c r="AH1091" s="33"/>
    </row>
    <row r="1092" spans="27:34" ht="14.25">
      <c r="AA1092" s="33"/>
      <c r="AE1092" s="959"/>
      <c r="AF1092" s="33"/>
      <c r="AG1092" s="33"/>
      <c r="AH1092" s="33"/>
    </row>
    <row r="1093" spans="27:34" ht="14.25">
      <c r="AA1093" s="33"/>
      <c r="AE1093" s="959"/>
      <c r="AF1093" s="33"/>
      <c r="AG1093" s="33"/>
      <c r="AH1093" s="33"/>
    </row>
    <row r="1094" spans="27:34" ht="14.25">
      <c r="AA1094" s="33"/>
      <c r="AE1094" s="959"/>
      <c r="AF1094" s="33"/>
      <c r="AG1094" s="33"/>
      <c r="AH1094" s="33"/>
    </row>
    <row r="1095" spans="27:34" ht="14.25">
      <c r="AA1095" s="33"/>
      <c r="AE1095" s="959"/>
      <c r="AF1095" s="33"/>
      <c r="AG1095" s="33"/>
      <c r="AH1095" s="33"/>
    </row>
    <row r="1096" spans="27:34" ht="14.25">
      <c r="AA1096" s="33"/>
      <c r="AE1096" s="959"/>
      <c r="AF1096" s="33"/>
      <c r="AG1096" s="33"/>
      <c r="AH1096" s="33"/>
    </row>
    <row r="1097" spans="27:34" ht="14.25">
      <c r="AA1097" s="33"/>
      <c r="AE1097" s="959"/>
      <c r="AF1097" s="33"/>
      <c r="AG1097" s="33"/>
      <c r="AH1097" s="33"/>
    </row>
    <row r="1098" spans="27:34" ht="14.25">
      <c r="AA1098" s="33"/>
      <c r="AE1098" s="959"/>
      <c r="AF1098" s="33"/>
      <c r="AG1098" s="33"/>
      <c r="AH1098" s="33"/>
    </row>
    <row r="1099" spans="27:34" ht="14.25">
      <c r="AA1099" s="33"/>
      <c r="AE1099" s="959"/>
      <c r="AF1099" s="33"/>
      <c r="AG1099" s="33"/>
      <c r="AH1099" s="33"/>
    </row>
    <row r="1100" spans="27:34" ht="14.25">
      <c r="AA1100" s="33"/>
      <c r="AE1100" s="959"/>
      <c r="AF1100" s="33"/>
      <c r="AG1100" s="33"/>
      <c r="AH1100" s="33"/>
    </row>
    <row r="1101" spans="27:34" ht="14.25">
      <c r="AA1101" s="33"/>
      <c r="AE1101" s="959"/>
      <c r="AF1101" s="33"/>
      <c r="AG1101" s="33"/>
      <c r="AH1101" s="33"/>
    </row>
    <row r="1102" spans="27:34" ht="14.25">
      <c r="AA1102" s="33"/>
      <c r="AE1102" s="959"/>
      <c r="AF1102" s="33"/>
      <c r="AG1102" s="33"/>
      <c r="AH1102" s="33"/>
    </row>
    <row r="1103" spans="27:34" ht="14.25">
      <c r="AA1103" s="33"/>
      <c r="AE1103" s="959"/>
      <c r="AF1103" s="33"/>
      <c r="AG1103" s="33"/>
      <c r="AH1103" s="33"/>
    </row>
    <row r="1104" spans="27:34" ht="14.25">
      <c r="AA1104" s="33"/>
      <c r="AE1104" s="959"/>
      <c r="AF1104" s="33"/>
      <c r="AG1104" s="33"/>
      <c r="AH1104" s="33"/>
    </row>
    <row r="1105" spans="27:34" ht="14.25">
      <c r="AA1105" s="33"/>
      <c r="AE1105" s="959"/>
      <c r="AF1105" s="33"/>
      <c r="AG1105" s="33"/>
      <c r="AH1105" s="33"/>
    </row>
    <row r="1106" spans="27:34" ht="14.25">
      <c r="AA1106" s="33"/>
      <c r="AE1106" s="959"/>
      <c r="AF1106" s="33"/>
      <c r="AG1106" s="33"/>
      <c r="AH1106" s="33"/>
    </row>
    <row r="1107" spans="27:34" ht="14.25">
      <c r="AA1107" s="33"/>
      <c r="AE1107" s="959"/>
      <c r="AF1107" s="33"/>
      <c r="AG1107" s="33"/>
      <c r="AH1107" s="33"/>
    </row>
    <row r="1108" spans="27:34" ht="14.25">
      <c r="AA1108" s="33"/>
      <c r="AE1108" s="959"/>
      <c r="AF1108" s="33"/>
      <c r="AG1108" s="33"/>
      <c r="AH1108" s="33"/>
    </row>
    <row r="1109" spans="27:34" ht="14.25">
      <c r="AA1109" s="33"/>
      <c r="AE1109" s="959"/>
      <c r="AF1109" s="33"/>
      <c r="AG1109" s="33"/>
      <c r="AH1109" s="33"/>
    </row>
    <row r="1110" spans="27:34" ht="14.25">
      <c r="AA1110" s="33"/>
      <c r="AE1110" s="959"/>
      <c r="AF1110" s="33"/>
      <c r="AG1110" s="33"/>
      <c r="AH1110" s="33"/>
    </row>
    <row r="1111" spans="27:34" ht="14.25">
      <c r="AA1111" s="33"/>
      <c r="AE1111" s="959"/>
      <c r="AF1111" s="33"/>
      <c r="AG1111" s="33"/>
      <c r="AH1111" s="33"/>
    </row>
    <row r="1112" spans="27:34" ht="14.25">
      <c r="AA1112" s="33"/>
      <c r="AE1112" s="959"/>
      <c r="AF1112" s="33"/>
      <c r="AG1112" s="33"/>
      <c r="AH1112" s="33"/>
    </row>
    <row r="1113" spans="27:34" ht="14.25">
      <c r="AA1113" s="33"/>
      <c r="AE1113" s="959"/>
      <c r="AF1113" s="33"/>
      <c r="AG1113" s="33"/>
      <c r="AH1113" s="33"/>
    </row>
    <row r="1114" spans="27:34" ht="14.25">
      <c r="AA1114" s="33"/>
      <c r="AE1114" s="959"/>
      <c r="AF1114" s="33"/>
      <c r="AG1114" s="33"/>
      <c r="AH1114" s="33"/>
    </row>
    <row r="1115" spans="27:34" ht="14.25">
      <c r="AA1115" s="33"/>
      <c r="AE1115" s="959"/>
      <c r="AF1115" s="33"/>
      <c r="AG1115" s="33"/>
      <c r="AH1115" s="33"/>
    </row>
    <row r="1116" spans="27:34" ht="14.25">
      <c r="AA1116" s="33"/>
      <c r="AE1116" s="959"/>
      <c r="AF1116" s="33"/>
      <c r="AG1116" s="33"/>
      <c r="AH1116" s="33"/>
    </row>
    <row r="1117" spans="27:34" ht="14.25">
      <c r="AA1117" s="33"/>
      <c r="AE1117" s="959"/>
      <c r="AF1117" s="33"/>
      <c r="AG1117" s="33"/>
      <c r="AH1117" s="33"/>
    </row>
    <row r="1118" spans="27:34" ht="14.25">
      <c r="AA1118" s="33"/>
      <c r="AE1118" s="959"/>
      <c r="AF1118" s="33"/>
      <c r="AG1118" s="33"/>
      <c r="AH1118" s="33"/>
    </row>
    <row r="1119" spans="27:34" ht="14.25">
      <c r="AA1119" s="33"/>
      <c r="AE1119" s="959"/>
      <c r="AF1119" s="33"/>
      <c r="AG1119" s="33"/>
      <c r="AH1119" s="33"/>
    </row>
    <row r="1120" spans="27:34" ht="14.25">
      <c r="AA1120" s="33"/>
      <c r="AE1120" s="959"/>
      <c r="AF1120" s="33"/>
      <c r="AG1120" s="33"/>
      <c r="AH1120" s="33"/>
    </row>
    <row r="1121" spans="27:34" ht="14.25">
      <c r="AA1121" s="33"/>
      <c r="AE1121" s="959"/>
      <c r="AF1121" s="33"/>
      <c r="AG1121" s="33"/>
      <c r="AH1121" s="33"/>
    </row>
    <row r="1122" spans="27:34" ht="14.25">
      <c r="AA1122" s="33"/>
      <c r="AE1122" s="959"/>
      <c r="AF1122" s="33"/>
      <c r="AG1122" s="33"/>
      <c r="AH1122" s="33"/>
    </row>
    <row r="1123" spans="27:34" ht="14.25">
      <c r="AA1123" s="33"/>
      <c r="AE1123" s="959"/>
      <c r="AF1123" s="33"/>
      <c r="AG1123" s="33"/>
      <c r="AH1123" s="33"/>
    </row>
    <row r="1124" spans="27:34" ht="14.25">
      <c r="AA1124" s="33"/>
      <c r="AE1124" s="959"/>
      <c r="AF1124" s="33"/>
      <c r="AG1124" s="33"/>
      <c r="AH1124" s="33"/>
    </row>
    <row r="1125" spans="27:34" ht="14.25">
      <c r="AA1125" s="33"/>
      <c r="AE1125" s="959"/>
      <c r="AF1125" s="33"/>
      <c r="AG1125" s="33"/>
      <c r="AH1125" s="33"/>
    </row>
    <row r="1126" spans="27:34" ht="14.25">
      <c r="AA1126" s="33"/>
      <c r="AE1126" s="959"/>
      <c r="AF1126" s="33"/>
      <c r="AG1126" s="33"/>
      <c r="AH1126" s="33"/>
    </row>
    <row r="1127" spans="27:34" ht="14.25">
      <c r="AA1127" s="33"/>
      <c r="AE1127" s="959"/>
      <c r="AF1127" s="33"/>
      <c r="AG1127" s="33"/>
      <c r="AH1127" s="33"/>
    </row>
    <row r="1128" spans="27:34" ht="14.25">
      <c r="AA1128" s="33"/>
      <c r="AE1128" s="959"/>
      <c r="AF1128" s="33"/>
      <c r="AG1128" s="33"/>
      <c r="AH1128" s="33"/>
    </row>
    <row r="1129" spans="27:34" ht="14.25">
      <c r="AA1129" s="33"/>
      <c r="AE1129" s="959"/>
      <c r="AF1129" s="33"/>
      <c r="AG1129" s="33"/>
      <c r="AH1129" s="33"/>
    </row>
    <row r="1130" spans="27:34" ht="14.25">
      <c r="AA1130" s="33"/>
      <c r="AE1130" s="959"/>
      <c r="AF1130" s="33"/>
      <c r="AG1130" s="33"/>
      <c r="AH1130" s="33"/>
    </row>
    <row r="1131" spans="27:34" ht="14.25">
      <c r="AA1131" s="33"/>
      <c r="AE1131" s="959"/>
      <c r="AF1131" s="33"/>
      <c r="AG1131" s="33"/>
      <c r="AH1131" s="33"/>
    </row>
    <row r="1132" spans="27:34" ht="14.25">
      <c r="AA1132" s="33"/>
      <c r="AE1132" s="959"/>
      <c r="AF1132" s="33"/>
      <c r="AG1132" s="33"/>
      <c r="AH1132" s="33"/>
    </row>
    <row r="1133" spans="27:34" ht="14.25">
      <c r="AA1133" s="33"/>
      <c r="AE1133" s="959"/>
      <c r="AF1133" s="33"/>
      <c r="AG1133" s="33"/>
      <c r="AH1133" s="33"/>
    </row>
    <row r="1134" spans="27:34" ht="14.25">
      <c r="AA1134" s="33"/>
      <c r="AE1134" s="959"/>
      <c r="AF1134" s="33"/>
      <c r="AG1134" s="33"/>
      <c r="AH1134" s="33"/>
    </row>
    <row r="1135" spans="27:34" ht="14.25">
      <c r="AA1135" s="33"/>
      <c r="AE1135" s="959"/>
      <c r="AF1135" s="33"/>
      <c r="AG1135" s="33"/>
      <c r="AH1135" s="33"/>
    </row>
    <row r="1136" spans="27:34" ht="14.25">
      <c r="AA1136" s="33"/>
      <c r="AE1136" s="959"/>
      <c r="AF1136" s="33"/>
      <c r="AG1136" s="33"/>
      <c r="AH1136" s="33"/>
    </row>
    <row r="1137" spans="27:34" ht="14.25">
      <c r="AA1137" s="33"/>
      <c r="AE1137" s="959"/>
      <c r="AF1137" s="33"/>
      <c r="AG1137" s="33"/>
      <c r="AH1137" s="33"/>
    </row>
    <row r="1138" spans="27:34" ht="14.25">
      <c r="AA1138" s="33"/>
      <c r="AE1138" s="959"/>
      <c r="AF1138" s="33"/>
      <c r="AG1138" s="33"/>
      <c r="AH1138" s="33"/>
    </row>
    <row r="1139" spans="27:34" ht="14.25">
      <c r="AA1139" s="33"/>
      <c r="AE1139" s="959"/>
      <c r="AF1139" s="33"/>
      <c r="AG1139" s="33"/>
      <c r="AH1139" s="33"/>
    </row>
    <row r="1140" spans="27:34" ht="14.25">
      <c r="AA1140" s="33"/>
      <c r="AE1140" s="959"/>
      <c r="AF1140" s="33"/>
      <c r="AG1140" s="33"/>
      <c r="AH1140" s="33"/>
    </row>
    <row r="1141" spans="27:34" ht="14.25">
      <c r="AA1141" s="33"/>
      <c r="AE1141" s="959"/>
      <c r="AF1141" s="33"/>
      <c r="AG1141" s="33"/>
      <c r="AH1141" s="33"/>
    </row>
    <row r="1142" spans="27:34" ht="14.25">
      <c r="AA1142" s="33"/>
      <c r="AE1142" s="959"/>
      <c r="AF1142" s="33"/>
      <c r="AG1142" s="33"/>
      <c r="AH1142" s="33"/>
    </row>
    <row r="1143" spans="27:34" ht="14.25">
      <c r="AA1143" s="33"/>
      <c r="AE1143" s="959"/>
      <c r="AF1143" s="33"/>
      <c r="AG1143" s="33"/>
      <c r="AH1143" s="33"/>
    </row>
    <row r="1144" spans="27:34" ht="14.25">
      <c r="AA1144" s="33"/>
      <c r="AE1144" s="959"/>
      <c r="AF1144" s="33"/>
      <c r="AG1144" s="33"/>
      <c r="AH1144" s="33"/>
    </row>
    <row r="1145" spans="27:34" ht="14.25">
      <c r="AA1145" s="33"/>
      <c r="AE1145" s="959"/>
      <c r="AF1145" s="33"/>
      <c r="AG1145" s="33"/>
      <c r="AH1145" s="33"/>
    </row>
    <row r="1146" spans="27:34" ht="14.25">
      <c r="AA1146" s="33"/>
      <c r="AE1146" s="959"/>
      <c r="AF1146" s="33"/>
      <c r="AG1146" s="33"/>
      <c r="AH1146" s="33"/>
    </row>
    <row r="1147" spans="27:34" ht="14.25">
      <c r="AA1147" s="33"/>
      <c r="AE1147" s="959"/>
      <c r="AF1147" s="33"/>
      <c r="AG1147" s="33"/>
      <c r="AH1147" s="33"/>
    </row>
    <row r="1148" spans="27:34" ht="14.25">
      <c r="AA1148" s="33"/>
      <c r="AE1148" s="959"/>
      <c r="AF1148" s="33"/>
      <c r="AG1148" s="33"/>
      <c r="AH1148" s="33"/>
    </row>
    <row r="1149" spans="27:34" ht="14.25">
      <c r="AA1149" s="33"/>
      <c r="AE1149" s="959"/>
      <c r="AF1149" s="33"/>
      <c r="AG1149" s="33"/>
      <c r="AH1149" s="33"/>
    </row>
    <row r="1150" spans="27:34" ht="14.25">
      <c r="AA1150" s="33"/>
      <c r="AE1150" s="959"/>
      <c r="AF1150" s="33"/>
      <c r="AG1150" s="33"/>
      <c r="AH1150" s="33"/>
    </row>
    <row r="1151" spans="27:34" ht="14.25">
      <c r="AA1151" s="33"/>
      <c r="AE1151" s="959"/>
      <c r="AF1151" s="33"/>
      <c r="AG1151" s="33"/>
      <c r="AH1151" s="33"/>
    </row>
    <row r="1152" spans="27:34" ht="14.25">
      <c r="AA1152" s="33"/>
      <c r="AE1152" s="959"/>
      <c r="AF1152" s="33"/>
      <c r="AG1152" s="33"/>
      <c r="AH1152" s="33"/>
    </row>
    <row r="1153" spans="27:34" ht="14.25">
      <c r="AA1153" s="33"/>
      <c r="AE1153" s="959"/>
      <c r="AF1153" s="33"/>
      <c r="AG1153" s="33"/>
      <c r="AH1153" s="33"/>
    </row>
    <row r="1154" spans="27:34" ht="14.25">
      <c r="AA1154" s="33"/>
      <c r="AE1154" s="959"/>
      <c r="AF1154" s="33"/>
      <c r="AG1154" s="33"/>
      <c r="AH1154" s="33"/>
    </row>
    <row r="1155" spans="27:34" ht="14.25">
      <c r="AA1155" s="33"/>
      <c r="AE1155" s="959"/>
      <c r="AF1155" s="33"/>
      <c r="AG1155" s="33"/>
      <c r="AH1155" s="33"/>
    </row>
    <row r="1156" spans="27:34" ht="14.25">
      <c r="AA1156" s="33"/>
      <c r="AE1156" s="959"/>
      <c r="AF1156" s="33"/>
      <c r="AG1156" s="33"/>
      <c r="AH1156" s="33"/>
    </row>
    <row r="1157" spans="27:34" ht="14.25">
      <c r="AA1157" s="33"/>
      <c r="AE1157" s="959"/>
      <c r="AF1157" s="33"/>
      <c r="AG1157" s="33"/>
      <c r="AH1157" s="33"/>
    </row>
    <row r="1158" spans="27:34" ht="14.25">
      <c r="AA1158" s="33"/>
      <c r="AE1158" s="959"/>
      <c r="AF1158" s="33"/>
      <c r="AG1158" s="33"/>
      <c r="AH1158" s="33"/>
    </row>
    <row r="1159" spans="27:34" ht="14.25">
      <c r="AA1159" s="33"/>
      <c r="AE1159" s="959"/>
      <c r="AF1159" s="33"/>
      <c r="AG1159" s="33"/>
      <c r="AH1159" s="33"/>
    </row>
    <row r="1160" spans="27:34" ht="14.25">
      <c r="AA1160" s="33"/>
      <c r="AE1160" s="959"/>
      <c r="AF1160" s="33"/>
      <c r="AG1160" s="33"/>
      <c r="AH1160" s="33"/>
    </row>
    <row r="1161" spans="27:34" ht="14.25">
      <c r="AA1161" s="33"/>
      <c r="AE1161" s="959"/>
      <c r="AF1161" s="33"/>
      <c r="AG1161" s="33"/>
      <c r="AH1161" s="33"/>
    </row>
    <row r="1162" spans="27:34" ht="14.25">
      <c r="AA1162" s="33"/>
      <c r="AE1162" s="959"/>
      <c r="AF1162" s="33"/>
      <c r="AG1162" s="33"/>
      <c r="AH1162" s="33"/>
    </row>
    <row r="1163" spans="27:34" ht="14.25">
      <c r="AA1163" s="33"/>
      <c r="AE1163" s="959"/>
      <c r="AF1163" s="33"/>
      <c r="AG1163" s="33"/>
      <c r="AH1163" s="33"/>
    </row>
    <row r="1164" spans="27:34" ht="14.25">
      <c r="AA1164" s="33"/>
      <c r="AE1164" s="959"/>
      <c r="AF1164" s="33"/>
      <c r="AG1164" s="33"/>
      <c r="AH1164" s="33"/>
    </row>
    <row r="1165" spans="27:34" ht="14.25">
      <c r="AA1165" s="33"/>
      <c r="AE1165" s="959"/>
      <c r="AF1165" s="33"/>
      <c r="AG1165" s="33"/>
      <c r="AH1165" s="33"/>
    </row>
    <row r="1166" spans="27:34" ht="14.25">
      <c r="AA1166" s="33"/>
      <c r="AE1166" s="959"/>
      <c r="AF1166" s="33"/>
      <c r="AG1166" s="33"/>
      <c r="AH1166" s="33"/>
    </row>
    <row r="1167" spans="27:34" ht="14.25">
      <c r="AA1167" s="33"/>
      <c r="AE1167" s="959"/>
      <c r="AF1167" s="33"/>
      <c r="AG1167" s="33"/>
      <c r="AH1167" s="33"/>
    </row>
    <row r="1168" spans="27:34" ht="14.25">
      <c r="AA1168" s="33"/>
      <c r="AE1168" s="959"/>
      <c r="AF1168" s="33"/>
      <c r="AG1168" s="33"/>
      <c r="AH1168" s="33"/>
    </row>
    <row r="1169" spans="27:34" ht="14.25">
      <c r="AA1169" s="33"/>
      <c r="AE1169" s="959"/>
      <c r="AF1169" s="33"/>
      <c r="AG1169" s="33"/>
      <c r="AH1169" s="33"/>
    </row>
    <row r="1170" spans="27:34" ht="14.25">
      <c r="AA1170" s="33"/>
      <c r="AE1170" s="959"/>
      <c r="AF1170" s="33"/>
      <c r="AG1170" s="33"/>
      <c r="AH1170" s="33"/>
    </row>
    <row r="1171" spans="27:34" ht="14.25">
      <c r="AA1171" s="33"/>
      <c r="AF1171" s="1003"/>
      <c r="AG1171" s="18"/>
      <c r="AH1171" s="18"/>
    </row>
    <row r="1172" ht="14.25">
      <c r="AA1172" s="33"/>
    </row>
    <row r="1173" ht="14.25">
      <c r="AA1173" s="33"/>
    </row>
    <row r="1174" ht="14.25">
      <c r="AA1174" s="33"/>
    </row>
    <row r="1175" ht="14.25">
      <c r="AA1175" s="33"/>
    </row>
    <row r="1176" ht="14.25">
      <c r="AA1176" s="33"/>
    </row>
    <row r="1177" ht="14.25">
      <c r="AA1177" s="33"/>
    </row>
    <row r="1178" ht="14.25">
      <c r="AA1178" s="33"/>
    </row>
    <row r="1179" ht="14.25">
      <c r="AA1179" s="33"/>
    </row>
    <row r="1180" ht="14.25">
      <c r="AA1180" s="33"/>
    </row>
    <row r="1181" ht="14.25">
      <c r="AA1181" s="33"/>
    </row>
    <row r="1182" ht="14.25">
      <c r="AA1182" s="33"/>
    </row>
    <row r="1183" ht="14.25">
      <c r="AA1183" s="33"/>
    </row>
    <row r="1184" ht="14.25">
      <c r="AA1184" s="33"/>
    </row>
    <row r="1185" ht="14.25">
      <c r="AA1185" s="33"/>
    </row>
    <row r="1186" ht="14.25">
      <c r="AA1186" s="33"/>
    </row>
    <row r="1187" ht="14.25">
      <c r="AA1187" s="33"/>
    </row>
    <row r="1188" ht="14.25">
      <c r="AA1188" s="33"/>
    </row>
    <row r="1189" ht="14.25">
      <c r="AA1189" s="33"/>
    </row>
    <row r="1190" ht="14.25">
      <c r="AA1190" s="33"/>
    </row>
    <row r="1191" ht="14.25">
      <c r="AA1191" s="33"/>
    </row>
    <row r="1192" ht="14.25">
      <c r="AA1192" s="33"/>
    </row>
    <row r="1193" ht="14.25">
      <c r="AA1193" s="33"/>
    </row>
    <row r="1194" ht="14.25">
      <c r="AA1194" s="33"/>
    </row>
    <row r="1195" ht="14.25">
      <c r="AA1195" s="33"/>
    </row>
    <row r="1196" ht="14.25">
      <c r="AA1196" s="33"/>
    </row>
    <row r="1197" ht="14.25">
      <c r="AA1197" s="33"/>
    </row>
    <row r="1198" ht="14.25">
      <c r="AA1198" s="33"/>
    </row>
  </sheetData>
  <sheetProtection password="C663" sheet="1"/>
  <mergeCells count="358">
    <mergeCell ref="AF64:AF66"/>
    <mergeCell ref="AC542:AC544"/>
    <mergeCell ref="AC574:AC576"/>
    <mergeCell ref="AF542:AF544"/>
    <mergeCell ref="AE542:AE544"/>
    <mergeCell ref="AD574:AD576"/>
    <mergeCell ref="AD542:AD544"/>
    <mergeCell ref="AF408:AF410"/>
    <mergeCell ref="AE354:AE356"/>
    <mergeCell ref="AE64:AE66"/>
    <mergeCell ref="AD506:AD508"/>
    <mergeCell ref="AC506:AC508"/>
    <mergeCell ref="AF574:AF576"/>
    <mergeCell ref="AE574:AE576"/>
    <mergeCell ref="AF506:AF508"/>
    <mergeCell ref="AE506:AE508"/>
    <mergeCell ref="AH476:AH478"/>
    <mergeCell ref="AH506:AH508"/>
    <mergeCell ref="AF476:AF478"/>
    <mergeCell ref="AG542:AG544"/>
    <mergeCell ref="AH542:AH544"/>
    <mergeCell ref="AG574:AG576"/>
    <mergeCell ref="AH574:AH576"/>
    <mergeCell ref="AG506:AG508"/>
    <mergeCell ref="AH408:AH410"/>
    <mergeCell ref="AG443:AG445"/>
    <mergeCell ref="AG208:AG210"/>
    <mergeCell ref="AG303:AG305"/>
    <mergeCell ref="AG354:AG356"/>
    <mergeCell ref="AH443:AH445"/>
    <mergeCell ref="AG408:AG410"/>
    <mergeCell ref="AC443:AC445"/>
    <mergeCell ref="AF443:AF445"/>
    <mergeCell ref="Z354:Z356"/>
    <mergeCell ref="AF153:AF155"/>
    <mergeCell ref="AF208:AF210"/>
    <mergeCell ref="AF303:AF305"/>
    <mergeCell ref="AF354:AF356"/>
    <mergeCell ref="AE443:AE445"/>
    <mergeCell ref="AG3:AG5"/>
    <mergeCell ref="AC408:AC410"/>
    <mergeCell ref="AD443:AD445"/>
    <mergeCell ref="AD476:AD478"/>
    <mergeCell ref="AE476:AE478"/>
    <mergeCell ref="AG476:AG478"/>
    <mergeCell ref="AE3:AE5"/>
    <mergeCell ref="AC476:AC478"/>
    <mergeCell ref="AD354:AD356"/>
    <mergeCell ref="AD408:AD410"/>
    <mergeCell ref="AH3:AH5"/>
    <mergeCell ref="AG64:AG66"/>
    <mergeCell ref="AH64:AH66"/>
    <mergeCell ref="AG153:AG155"/>
    <mergeCell ref="AH153:AH155"/>
    <mergeCell ref="AC354:AC356"/>
    <mergeCell ref="AH208:AH210"/>
    <mergeCell ref="AH303:AH305"/>
    <mergeCell ref="AH354:AH356"/>
    <mergeCell ref="AF3:AF5"/>
    <mergeCell ref="R4:R5"/>
    <mergeCell ref="B205:D205"/>
    <mergeCell ref="AC3:AC5"/>
    <mergeCell ref="AC64:AC66"/>
    <mergeCell ref="Z303:Z305"/>
    <mergeCell ref="Y302:AA302"/>
    <mergeCell ref="AA303:AA305"/>
    <mergeCell ref="A302:W302"/>
    <mergeCell ref="U65:U66"/>
    <mergeCell ref="V65:V66"/>
    <mergeCell ref="Y542:Y544"/>
    <mergeCell ref="Z542:Z544"/>
    <mergeCell ref="AA542:AA544"/>
    <mergeCell ref="AB542:AB544"/>
    <mergeCell ref="Y541:AB541"/>
    <mergeCell ref="AE153:AE155"/>
    <mergeCell ref="AE208:AE210"/>
    <mergeCell ref="AE303:AE305"/>
    <mergeCell ref="AE408:AE410"/>
    <mergeCell ref="Y505:AB505"/>
    <mergeCell ref="B440:F440"/>
    <mergeCell ref="F442:Q442"/>
    <mergeCell ref="C408:C410"/>
    <mergeCell ref="B403:D403"/>
    <mergeCell ref="K443:Q443"/>
    <mergeCell ref="B408:B410"/>
    <mergeCell ref="D443:D445"/>
    <mergeCell ref="E443:J443"/>
    <mergeCell ref="H444:J444"/>
    <mergeCell ref="A3:A5"/>
    <mergeCell ref="C3:C5"/>
    <mergeCell ref="D3:D5"/>
    <mergeCell ref="B60:D60"/>
    <mergeCell ref="D64:D66"/>
    <mergeCell ref="A63:W63"/>
    <mergeCell ref="K64:Q64"/>
    <mergeCell ref="R65:R66"/>
    <mergeCell ref="B64:B66"/>
    <mergeCell ref="C64:C66"/>
    <mergeCell ref="X1:AA1"/>
    <mergeCell ref="S3:T3"/>
    <mergeCell ref="X153:X155"/>
    <mergeCell ref="Y153:Y155"/>
    <mergeCell ref="Z153:Z155"/>
    <mergeCell ref="R154:R155"/>
    <mergeCell ref="AA3:AA5"/>
    <mergeCell ref="Z3:Z5"/>
    <mergeCell ref="Y3:Y5"/>
    <mergeCell ref="X3:X5"/>
    <mergeCell ref="A574:A576"/>
    <mergeCell ref="A64:A66"/>
    <mergeCell ref="A476:A478"/>
    <mergeCell ref="B476:B478"/>
    <mergeCell ref="C476:C478"/>
    <mergeCell ref="Q154:Q155"/>
    <mergeCell ref="K153:Q153"/>
    <mergeCell ref="B443:B445"/>
    <mergeCell ref="C443:C445"/>
    <mergeCell ref="B400:D400"/>
    <mergeCell ref="A208:A210"/>
    <mergeCell ref="A408:A410"/>
    <mergeCell ref="X506:X508"/>
    <mergeCell ref="A443:A445"/>
    <mergeCell ref="A506:A508"/>
    <mergeCell ref="X476:X478"/>
    <mergeCell ref="W304:W305"/>
    <mergeCell ref="U355:U356"/>
    <mergeCell ref="A354:A356"/>
    <mergeCell ref="R209:R210"/>
    <mergeCell ref="A542:A544"/>
    <mergeCell ref="B542:B544"/>
    <mergeCell ref="C542:C544"/>
    <mergeCell ref="D542:D544"/>
    <mergeCell ref="Q507:Q508"/>
    <mergeCell ref="B506:B508"/>
    <mergeCell ref="C506:C508"/>
    <mergeCell ref="K506:Q506"/>
    <mergeCell ref="J541:M541"/>
    <mergeCell ref="D506:D508"/>
    <mergeCell ref="X574:X576"/>
    <mergeCell ref="Y574:Y576"/>
    <mergeCell ref="Z574:Z576"/>
    <mergeCell ref="AA574:AA576"/>
    <mergeCell ref="AB506:AB508"/>
    <mergeCell ref="U543:U544"/>
    <mergeCell ref="AB574:AB576"/>
    <mergeCell ref="Y573:AB573"/>
    <mergeCell ref="W575:W576"/>
    <mergeCell ref="X542:X544"/>
    <mergeCell ref="AB476:AB478"/>
    <mergeCell ref="Y442:AB442"/>
    <mergeCell ref="AA443:AA445"/>
    <mergeCell ref="AB408:AB410"/>
    <mergeCell ref="Y475:AB475"/>
    <mergeCell ref="S574:U574"/>
    <mergeCell ref="Y506:Y508"/>
    <mergeCell ref="Z506:Z508"/>
    <mergeCell ref="AA506:AA508"/>
    <mergeCell ref="W543:W544"/>
    <mergeCell ref="Y476:Y478"/>
    <mergeCell ref="Z476:Z478"/>
    <mergeCell ref="AA476:AA478"/>
    <mergeCell ref="AA354:AA356"/>
    <mergeCell ref="Y353:AA353"/>
    <mergeCell ref="V304:V305"/>
    <mergeCell ref="B354:B356"/>
    <mergeCell ref="AB303:AB305"/>
    <mergeCell ref="AB354:AB356"/>
    <mergeCell ref="E153:J153"/>
    <mergeCell ref="R304:R305"/>
    <mergeCell ref="K208:Q208"/>
    <mergeCell ref="E304:G304"/>
    <mergeCell ref="C354:C356"/>
    <mergeCell ref="R355:R356"/>
    <mergeCell ref="V209:V210"/>
    <mergeCell ref="R444:R445"/>
    <mergeCell ref="Z208:Z210"/>
    <mergeCell ref="W209:W210"/>
    <mergeCell ref="X443:X445"/>
    <mergeCell ref="Y443:Y445"/>
    <mergeCell ref="Z443:Z445"/>
    <mergeCell ref="U304:U305"/>
    <mergeCell ref="W408:W410"/>
    <mergeCell ref="S409:S410"/>
    <mergeCell ref="W443:W445"/>
    <mergeCell ref="AA64:AA66"/>
    <mergeCell ref="W65:W66"/>
    <mergeCell ref="Z152:AB152"/>
    <mergeCell ref="X208:X210"/>
    <mergeCell ref="Y208:Y210"/>
    <mergeCell ref="Y64:Y66"/>
    <mergeCell ref="AA153:AA155"/>
    <mergeCell ref="AA208:AA210"/>
    <mergeCell ref="A152:W152"/>
    <mergeCell ref="B202:D202"/>
    <mergeCell ref="E476:J476"/>
    <mergeCell ref="K476:Q476"/>
    <mergeCell ref="K477:M477"/>
    <mergeCell ref="B500:E500"/>
    <mergeCell ref="T507:T508"/>
    <mergeCell ref="S477:S478"/>
    <mergeCell ref="V506:V508"/>
    <mergeCell ref="S507:S508"/>
    <mergeCell ref="T444:T445"/>
    <mergeCell ref="S444:S445"/>
    <mergeCell ref="U444:U445"/>
    <mergeCell ref="H477:J477"/>
    <mergeCell ref="R507:R508"/>
    <mergeCell ref="Q477:Q478"/>
    <mergeCell ref="H507:J507"/>
    <mergeCell ref="V476:V478"/>
    <mergeCell ref="T575:T576"/>
    <mergeCell ref="B470:E470"/>
    <mergeCell ref="R477:R478"/>
    <mergeCell ref="S575:S576"/>
    <mergeCell ref="U575:U576"/>
    <mergeCell ref="V575:V576"/>
    <mergeCell ref="B574:B576"/>
    <mergeCell ref="E542:J542"/>
    <mergeCell ref="K542:P542"/>
    <mergeCell ref="R543:R544"/>
    <mergeCell ref="U409:U410"/>
    <mergeCell ref="H543:J543"/>
    <mergeCell ref="A303:A305"/>
    <mergeCell ref="H355:J355"/>
    <mergeCell ref="B303:B305"/>
    <mergeCell ref="R409:R410"/>
    <mergeCell ref="Q444:Q445"/>
    <mergeCell ref="B404:D404"/>
    <mergeCell ref="T304:T305"/>
    <mergeCell ref="S355:S356"/>
    <mergeCell ref="T355:T356"/>
    <mergeCell ref="U209:U210"/>
    <mergeCell ref="D408:D410"/>
    <mergeCell ref="B200:D200"/>
    <mergeCell ref="B204:D204"/>
    <mergeCell ref="B203:D203"/>
    <mergeCell ref="B208:B210"/>
    <mergeCell ref="A207:W207"/>
    <mergeCell ref="S304:S305"/>
    <mergeCell ref="I353:K353"/>
    <mergeCell ref="Q304:Q305"/>
    <mergeCell ref="A153:A155"/>
    <mergeCell ref="B153:B155"/>
    <mergeCell ref="C153:C155"/>
    <mergeCell ref="D153:D155"/>
    <mergeCell ref="S65:S66"/>
    <mergeCell ref="B150:D150"/>
    <mergeCell ref="H209:J209"/>
    <mergeCell ref="D208:D210"/>
    <mergeCell ref="H304:J304"/>
    <mergeCell ref="E64:J64"/>
    <mergeCell ref="K154:M154"/>
    <mergeCell ref="N65:P65"/>
    <mergeCell ref="E154:G154"/>
    <mergeCell ref="S209:S210"/>
    <mergeCell ref="K209:M209"/>
    <mergeCell ref="E209:G209"/>
    <mergeCell ref="S154:S155"/>
    <mergeCell ref="E208:J208"/>
    <mergeCell ref="Q209:Q210"/>
    <mergeCell ref="R575:R576"/>
    <mergeCell ref="K574:Q574"/>
    <mergeCell ref="Q575:Q576"/>
    <mergeCell ref="A505:W505"/>
    <mergeCell ref="B405:D405"/>
    <mergeCell ref="K3:Q3"/>
    <mergeCell ref="H409:J409"/>
    <mergeCell ref="H65:J65"/>
    <mergeCell ref="Q355:Q356"/>
    <mergeCell ref="H407:N407"/>
    <mergeCell ref="B3:B5"/>
    <mergeCell ref="C208:C210"/>
    <mergeCell ref="B595:D595"/>
    <mergeCell ref="B540:E540"/>
    <mergeCell ref="B570:E570"/>
    <mergeCell ref="B590:E590"/>
    <mergeCell ref="B594:D594"/>
    <mergeCell ref="B593:D593"/>
    <mergeCell ref="D574:D576"/>
    <mergeCell ref="E574:J574"/>
    <mergeCell ref="H575:J575"/>
    <mergeCell ref="C574:C576"/>
    <mergeCell ref="B300:D300"/>
    <mergeCell ref="C303:C305"/>
    <mergeCell ref="D303:D305"/>
    <mergeCell ref="B350:D350"/>
    <mergeCell ref="B402:D402"/>
    <mergeCell ref="D354:D356"/>
    <mergeCell ref="D476:D478"/>
    <mergeCell ref="J573:M573"/>
    <mergeCell ref="T65:T66"/>
    <mergeCell ref="H154:J154"/>
    <mergeCell ref="Q65:Q66"/>
    <mergeCell ref="K65:M65"/>
    <mergeCell ref="E506:J506"/>
    <mergeCell ref="T409:T410"/>
    <mergeCell ref="T154:T155"/>
    <mergeCell ref="T477:T478"/>
    <mergeCell ref="K303:Q303"/>
    <mergeCell ref="E303:J303"/>
    <mergeCell ref="H1:M1"/>
    <mergeCell ref="H4:J4"/>
    <mergeCell ref="E4:G4"/>
    <mergeCell ref="K4:M4"/>
    <mergeCell ref="Q4:Q5"/>
    <mergeCell ref="T4:T5"/>
    <mergeCell ref="N4:P4"/>
    <mergeCell ref="S4:S5"/>
    <mergeCell ref="A2:W2"/>
    <mergeCell ref="E3:J3"/>
    <mergeCell ref="U4:U5"/>
    <mergeCell ref="V4:V5"/>
    <mergeCell ref="Q409:Q410"/>
    <mergeCell ref="T209:T210"/>
    <mergeCell ref="E65:G65"/>
    <mergeCell ref="Q543:Q544"/>
    <mergeCell ref="S543:S544"/>
    <mergeCell ref="T543:T544"/>
    <mergeCell ref="U507:U508"/>
    <mergeCell ref="V543:V544"/>
    <mergeCell ref="U154:U155"/>
    <mergeCell ref="V154:V155"/>
    <mergeCell ref="W506:W508"/>
    <mergeCell ref="V354:V356"/>
    <mergeCell ref="W354:W356"/>
    <mergeCell ref="W154:W155"/>
    <mergeCell ref="V408:V410"/>
    <mergeCell ref="U477:U478"/>
    <mergeCell ref="W476:W478"/>
    <mergeCell ref="V443:V445"/>
    <mergeCell ref="W4:W5"/>
    <mergeCell ref="X64:X66"/>
    <mergeCell ref="X408:X410"/>
    <mergeCell ref="Y408:Y410"/>
    <mergeCell ref="Z408:Z410"/>
    <mergeCell ref="X354:X356"/>
    <mergeCell ref="Z64:Z66"/>
    <mergeCell ref="X303:X305"/>
    <mergeCell ref="Y303:Y305"/>
    <mergeCell ref="Y354:Y356"/>
    <mergeCell ref="Y2:AA2"/>
    <mergeCell ref="Y63:AA63"/>
    <mergeCell ref="AB3:AB5"/>
    <mergeCell ref="AB64:AB66"/>
    <mergeCell ref="AB153:AB155"/>
    <mergeCell ref="AB443:AB445"/>
    <mergeCell ref="Y407:AB407"/>
    <mergeCell ref="Z207:AB207"/>
    <mergeCell ref="AA408:AA410"/>
    <mergeCell ref="AB208:AB210"/>
    <mergeCell ref="AD3:AD5"/>
    <mergeCell ref="AD64:AD66"/>
    <mergeCell ref="AD153:AD155"/>
    <mergeCell ref="AD208:AD210"/>
    <mergeCell ref="AD303:AD305"/>
    <mergeCell ref="AC153:AC155"/>
    <mergeCell ref="AC208:AC210"/>
    <mergeCell ref="AC303:AC305"/>
  </mergeCells>
  <printOptions/>
  <pageMargins left="0.7" right="0.7" top="0.75" bottom="0.75" header="0.3" footer="0.3"/>
  <pageSetup horizontalDpi="300" verticalDpi="300" orientation="landscape" paperSize="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view="pageLayout" workbookViewId="0" topLeftCell="B1">
      <selection activeCell="H29" sqref="H29:J29"/>
    </sheetView>
  </sheetViews>
  <sheetFormatPr defaultColWidth="9.140625" defaultRowHeight="12.75"/>
  <cols>
    <col min="1" max="1" width="2.421875" style="39" customWidth="1"/>
    <col min="2" max="2" width="5.28125" style="39" customWidth="1"/>
    <col min="3" max="3" width="4.140625" style="39" customWidth="1"/>
    <col min="4" max="4" width="4.00390625" style="39" customWidth="1"/>
    <col min="5" max="5" width="7.00390625" style="39" customWidth="1"/>
    <col min="6" max="6" width="6.8515625" style="39" customWidth="1"/>
    <col min="7" max="7" width="6.7109375" style="39" customWidth="1"/>
    <col min="8" max="8" width="6.140625" style="39" customWidth="1"/>
    <col min="9" max="9" width="7.140625" style="39" customWidth="1"/>
    <col min="10" max="10" width="6.57421875" style="39" customWidth="1"/>
    <col min="11" max="11" width="6.7109375" style="39" customWidth="1"/>
    <col min="12" max="12" width="6.57421875" style="39" customWidth="1"/>
    <col min="13" max="13" width="7.28125" style="39" customWidth="1"/>
    <col min="14" max="14" width="12.28125" style="39" customWidth="1"/>
    <col min="15" max="15" width="8.421875" style="39" customWidth="1"/>
    <col min="16" max="17" width="6.7109375" style="39" customWidth="1"/>
    <col min="18" max="18" width="7.28125" style="39" customWidth="1"/>
    <col min="19" max="19" width="8.8515625" style="39" customWidth="1"/>
    <col min="20" max="20" width="7.421875" style="39" customWidth="1"/>
    <col min="21" max="21" width="12.140625" style="39" customWidth="1"/>
    <col min="22" max="22" width="8.57421875" style="39" customWidth="1"/>
    <col min="23" max="23" width="8.8515625" style="39" customWidth="1"/>
    <col min="24" max="16384" width="9.140625" style="39" customWidth="1"/>
  </cols>
  <sheetData>
    <row r="1" spans="1:25" ht="18.75" customHeight="1">
      <c r="A1" s="1964" t="s">
        <v>873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  <c r="T1" s="1964"/>
      <c r="U1" s="1965" t="s">
        <v>831</v>
      </c>
      <c r="V1" s="1964"/>
      <c r="W1" s="1964"/>
      <c r="X1" s="1966"/>
      <c r="Y1" s="877"/>
    </row>
    <row r="2" spans="1:25" ht="18">
      <c r="A2" s="33"/>
      <c r="B2" s="1967" t="s">
        <v>874</v>
      </c>
      <c r="C2" s="1968"/>
      <c r="D2" s="1968"/>
      <c r="E2" s="1968"/>
      <c r="F2" s="1968"/>
      <c r="G2" s="1968"/>
      <c r="H2" s="1968"/>
      <c r="I2" s="1968"/>
      <c r="J2" s="1968"/>
      <c r="K2" s="1968"/>
      <c r="L2" s="1968"/>
      <c r="M2" s="1968"/>
      <c r="N2" s="1968"/>
      <c r="O2" s="1968"/>
      <c r="P2" s="1968"/>
      <c r="Q2" s="1968"/>
      <c r="R2" s="1968"/>
      <c r="S2" s="1968"/>
      <c r="T2" s="1968"/>
      <c r="U2" s="1968"/>
      <c r="V2" s="1968"/>
      <c r="W2" s="1968"/>
      <c r="X2" s="1969"/>
      <c r="Y2" s="877"/>
    </row>
    <row r="3" spans="1:25" ht="19.5">
      <c r="A3" s="33"/>
      <c r="B3" s="1965" t="s">
        <v>909</v>
      </c>
      <c r="C3" s="1964"/>
      <c r="D3" s="1964"/>
      <c r="E3" s="1964"/>
      <c r="F3" s="1964"/>
      <c r="G3" s="1964"/>
      <c r="H3" s="1964"/>
      <c r="I3" s="1964"/>
      <c r="J3" s="1964"/>
      <c r="K3" s="1964"/>
      <c r="L3" s="1964"/>
      <c r="M3" s="1964"/>
      <c r="N3" s="1964"/>
      <c r="O3" s="1964"/>
      <c r="P3" s="1964"/>
      <c r="Q3" s="1964"/>
      <c r="R3" s="1964"/>
      <c r="S3" s="1964"/>
      <c r="T3" s="1964"/>
      <c r="U3" s="1964"/>
      <c r="V3" s="1964"/>
      <c r="W3" s="1964"/>
      <c r="X3" s="1966"/>
      <c r="Y3" s="877"/>
    </row>
    <row r="4" spans="1:25" ht="19.5">
      <c r="A4" s="33"/>
      <c r="B4" s="1970" t="s">
        <v>910</v>
      </c>
      <c r="C4" s="1971"/>
      <c r="D4" s="1971"/>
      <c r="E4" s="1971"/>
      <c r="F4" s="1971"/>
      <c r="G4" s="1971"/>
      <c r="H4" s="1971"/>
      <c r="I4" s="1971"/>
      <c r="J4" s="1971"/>
      <c r="K4" s="1971"/>
      <c r="L4" s="1971"/>
      <c r="M4" s="1971"/>
      <c r="N4" s="1971"/>
      <c r="O4" s="1971"/>
      <c r="P4" s="1971"/>
      <c r="Q4" s="1971"/>
      <c r="R4" s="1971"/>
      <c r="S4" s="1971"/>
      <c r="T4" s="1971"/>
      <c r="U4" s="1971"/>
      <c r="V4" s="1971"/>
      <c r="W4" s="1971"/>
      <c r="X4" s="1972"/>
      <c r="Y4" s="877"/>
    </row>
    <row r="5" spans="1:25" ht="21" customHeight="1">
      <c r="A5" s="1950" t="s">
        <v>893</v>
      </c>
      <c r="B5" s="1953" t="s">
        <v>892</v>
      </c>
      <c r="C5" s="1953" t="s">
        <v>890</v>
      </c>
      <c r="D5" s="1953" t="s">
        <v>891</v>
      </c>
      <c r="E5" s="1515" t="s">
        <v>868</v>
      </c>
      <c r="F5" s="1959"/>
      <c r="G5" s="1959"/>
      <c r="H5" s="1959"/>
      <c r="I5" s="1960"/>
      <c r="J5" s="1738" t="s">
        <v>835</v>
      </c>
      <c r="K5" s="1738"/>
      <c r="L5" s="1484" t="s">
        <v>857</v>
      </c>
      <c r="M5" s="1484"/>
      <c r="N5" s="1484"/>
      <c r="O5" s="1484"/>
      <c r="P5" s="1484" t="s">
        <v>859</v>
      </c>
      <c r="Q5" s="1484"/>
      <c r="R5" s="1484"/>
      <c r="S5" s="1484"/>
      <c r="T5" s="1032" t="s">
        <v>861</v>
      </c>
      <c r="U5" s="1033"/>
      <c r="V5" s="1956" t="s">
        <v>864</v>
      </c>
      <c r="W5" s="1956"/>
      <c r="X5" s="1961" t="s">
        <v>866</v>
      </c>
      <c r="Y5" s="877"/>
    </row>
    <row r="6" spans="1:25" ht="16.5" customHeight="1">
      <c r="A6" s="1951"/>
      <c r="B6" s="1954"/>
      <c r="C6" s="1954"/>
      <c r="D6" s="1954"/>
      <c r="E6" s="1958" t="s">
        <v>834</v>
      </c>
      <c r="F6" s="1959"/>
      <c r="G6" s="1957" t="s">
        <v>854</v>
      </c>
      <c r="H6" s="1958" t="s">
        <v>855</v>
      </c>
      <c r="I6" s="1960"/>
      <c r="J6" s="1946" t="s">
        <v>871</v>
      </c>
      <c r="K6" s="1946" t="s">
        <v>872</v>
      </c>
      <c r="L6" s="1946" t="s">
        <v>856</v>
      </c>
      <c r="M6" s="1946" t="s">
        <v>836</v>
      </c>
      <c r="N6" s="1946" t="s">
        <v>436</v>
      </c>
      <c r="O6" s="1948" t="s">
        <v>858</v>
      </c>
      <c r="P6" s="1946" t="s">
        <v>856</v>
      </c>
      <c r="Q6" s="1946" t="s">
        <v>836</v>
      </c>
      <c r="R6" s="1946" t="s">
        <v>436</v>
      </c>
      <c r="S6" s="1946" t="s">
        <v>860</v>
      </c>
      <c r="T6" s="1946" t="s">
        <v>862</v>
      </c>
      <c r="U6" s="1946" t="s">
        <v>863</v>
      </c>
      <c r="V6" s="1956" t="s">
        <v>865</v>
      </c>
      <c r="W6" s="1957" t="s">
        <v>867</v>
      </c>
      <c r="X6" s="1962"/>
      <c r="Y6" s="877"/>
    </row>
    <row r="7" spans="1:25" ht="39" customHeight="1">
      <c r="A7" s="1952"/>
      <c r="B7" s="1955"/>
      <c r="C7" s="1952"/>
      <c r="D7" s="1955"/>
      <c r="E7" s="906" t="s">
        <v>852</v>
      </c>
      <c r="F7" s="909" t="s">
        <v>853</v>
      </c>
      <c r="G7" s="1957"/>
      <c r="H7" s="911" t="s">
        <v>869</v>
      </c>
      <c r="I7" s="911" t="s">
        <v>870</v>
      </c>
      <c r="J7" s="1947"/>
      <c r="K7" s="1947"/>
      <c r="L7" s="1947"/>
      <c r="M7" s="1947"/>
      <c r="N7" s="1947"/>
      <c r="O7" s="1949"/>
      <c r="P7" s="1947"/>
      <c r="Q7" s="1947"/>
      <c r="R7" s="1947"/>
      <c r="S7" s="1947"/>
      <c r="T7" s="1947"/>
      <c r="U7" s="1947"/>
      <c r="V7" s="1956"/>
      <c r="W7" s="1957"/>
      <c r="X7" s="1963"/>
      <c r="Y7" s="109"/>
    </row>
    <row r="8" spans="1:25" ht="15" customHeight="1">
      <c r="A8" s="882">
        <v>1</v>
      </c>
      <c r="B8" s="882">
        <v>2</v>
      </c>
      <c r="C8" s="882">
        <v>3</v>
      </c>
      <c r="D8" s="882">
        <v>4</v>
      </c>
      <c r="E8" s="882">
        <v>5</v>
      </c>
      <c r="F8" s="882">
        <v>6</v>
      </c>
      <c r="G8" s="882">
        <v>7</v>
      </c>
      <c r="H8" s="882">
        <v>8</v>
      </c>
      <c r="I8" s="882">
        <v>9</v>
      </c>
      <c r="J8" s="882">
        <v>10</v>
      </c>
      <c r="K8" s="882">
        <v>11</v>
      </c>
      <c r="L8" s="882">
        <v>12</v>
      </c>
      <c r="M8" s="882">
        <v>13</v>
      </c>
      <c r="N8" s="882">
        <v>14</v>
      </c>
      <c r="O8" s="882">
        <v>15</v>
      </c>
      <c r="P8" s="882">
        <v>16</v>
      </c>
      <c r="Q8" s="882">
        <v>17</v>
      </c>
      <c r="R8" s="882">
        <v>18</v>
      </c>
      <c r="S8" s="882">
        <v>19</v>
      </c>
      <c r="T8" s="882">
        <v>20</v>
      </c>
      <c r="U8" s="882">
        <v>21</v>
      </c>
      <c r="V8" s="882">
        <v>22</v>
      </c>
      <c r="W8" s="882">
        <v>23</v>
      </c>
      <c r="X8" s="882">
        <v>24</v>
      </c>
      <c r="Y8" s="876"/>
    </row>
    <row r="9" spans="1:25" ht="21.75" customHeight="1">
      <c r="A9" s="1932">
        <v>1</v>
      </c>
      <c r="B9" s="1935">
        <v>36860</v>
      </c>
      <c r="C9" s="1928" t="s">
        <v>838</v>
      </c>
      <c r="D9" s="912" t="s">
        <v>832</v>
      </c>
      <c r="E9" s="876">
        <v>720000</v>
      </c>
      <c r="F9" s="876">
        <v>60000</v>
      </c>
      <c r="G9" s="876"/>
      <c r="H9" s="883"/>
      <c r="I9" s="883"/>
      <c r="J9" s="883">
        <v>42</v>
      </c>
      <c r="K9" s="883">
        <v>42</v>
      </c>
      <c r="L9" s="883">
        <v>58500</v>
      </c>
      <c r="M9" s="1020">
        <v>0</v>
      </c>
      <c r="N9" s="883">
        <v>16249</v>
      </c>
      <c r="O9" s="883">
        <f>L9+M9+N9</f>
        <v>74749</v>
      </c>
      <c r="P9" s="883">
        <v>58500</v>
      </c>
      <c r="Q9" s="1020">
        <v>0</v>
      </c>
      <c r="R9" s="883"/>
      <c r="S9" s="897">
        <f>P9+Q9+R9</f>
        <v>58500</v>
      </c>
      <c r="T9" s="938"/>
      <c r="U9" s="886">
        <f>T9+S9</f>
        <v>58500</v>
      </c>
      <c r="V9" s="885">
        <f>SUM(L9+M9-P9-Q9)</f>
        <v>0</v>
      </c>
      <c r="W9" s="910">
        <v>16249</v>
      </c>
      <c r="X9" s="910">
        <f>W9+V9-N9-M9</f>
        <v>0</v>
      </c>
      <c r="Y9" s="886"/>
    </row>
    <row r="10" spans="1:25" ht="10.5" customHeight="1">
      <c r="A10" s="1933"/>
      <c r="B10" s="1936"/>
      <c r="C10" s="1929"/>
      <c r="D10" s="912" t="s">
        <v>833</v>
      </c>
      <c r="E10" s="876"/>
      <c r="F10" s="876"/>
      <c r="G10" s="876"/>
      <c r="H10" s="883"/>
      <c r="I10" s="883"/>
      <c r="J10" s="883"/>
      <c r="K10" s="883"/>
      <c r="L10" s="883"/>
      <c r="M10" s="883"/>
      <c r="N10" s="883"/>
      <c r="O10" s="883">
        <f aca="true" t="shared" si="0" ref="O10:O29">L10+M10+N10</f>
        <v>0</v>
      </c>
      <c r="P10" s="883"/>
      <c r="Q10" s="883"/>
      <c r="R10" s="883"/>
      <c r="S10" s="897">
        <f aca="true" t="shared" si="1" ref="S10:S29">P10+Q10+R10</f>
        <v>0</v>
      </c>
      <c r="T10" s="938"/>
      <c r="U10" s="886"/>
      <c r="V10" s="885"/>
      <c r="W10" s="910"/>
      <c r="X10" s="910">
        <f aca="true" t="shared" si="2" ref="X10:X29">W10+V10-N10-M10</f>
        <v>0</v>
      </c>
      <c r="Y10" s="886"/>
    </row>
    <row r="11" spans="1:25" ht="15" customHeight="1">
      <c r="A11" s="1933"/>
      <c r="B11" s="1936"/>
      <c r="C11" s="1928" t="s">
        <v>839</v>
      </c>
      <c r="D11" s="912" t="s">
        <v>832</v>
      </c>
      <c r="E11" s="876"/>
      <c r="F11" s="876">
        <v>120000</v>
      </c>
      <c r="G11" s="876"/>
      <c r="H11" s="883"/>
      <c r="I11" s="883"/>
      <c r="J11" s="883"/>
      <c r="K11" s="883">
        <v>42</v>
      </c>
      <c r="L11" s="883">
        <v>81750</v>
      </c>
      <c r="M11" s="1020">
        <v>0</v>
      </c>
      <c r="N11" s="883">
        <v>16249</v>
      </c>
      <c r="O11" s="883">
        <f t="shared" si="0"/>
        <v>97999</v>
      </c>
      <c r="P11" s="883">
        <v>81750</v>
      </c>
      <c r="Q11" s="1020">
        <v>0</v>
      </c>
      <c r="R11" s="883">
        <v>530</v>
      </c>
      <c r="S11" s="897">
        <f t="shared" si="1"/>
        <v>82280</v>
      </c>
      <c r="T11" s="938">
        <v>530</v>
      </c>
      <c r="U11" s="886">
        <f>U9+S11</f>
        <v>140780</v>
      </c>
      <c r="V11" s="1024">
        <v>0</v>
      </c>
      <c r="W11" s="910">
        <v>15719</v>
      </c>
      <c r="X11" s="910">
        <f t="shared" si="2"/>
        <v>-530</v>
      </c>
      <c r="Y11" s="886"/>
    </row>
    <row r="12" spans="1:25" ht="11.25" customHeight="1">
      <c r="A12" s="1933"/>
      <c r="B12" s="1936"/>
      <c r="C12" s="1929"/>
      <c r="D12" s="912" t="s">
        <v>833</v>
      </c>
      <c r="E12" s="876"/>
      <c r="F12" s="879"/>
      <c r="G12" s="876"/>
      <c r="H12" s="887"/>
      <c r="I12" s="887"/>
      <c r="J12" s="883"/>
      <c r="K12" s="888"/>
      <c r="L12" s="889"/>
      <c r="M12" s="883"/>
      <c r="N12" s="890"/>
      <c r="O12" s="883">
        <f t="shared" si="0"/>
        <v>0</v>
      </c>
      <c r="P12" s="889"/>
      <c r="Q12" s="889"/>
      <c r="R12" s="888"/>
      <c r="S12" s="897">
        <f t="shared" si="1"/>
        <v>0</v>
      </c>
      <c r="T12" s="939"/>
      <c r="U12" s="892"/>
      <c r="V12" s="891"/>
      <c r="W12" s="910"/>
      <c r="X12" s="910">
        <f t="shared" si="2"/>
        <v>0</v>
      </c>
      <c r="Y12" s="893"/>
    </row>
    <row r="13" spans="1:25" ht="19.5" customHeight="1">
      <c r="A13" s="1933"/>
      <c r="B13" s="1936"/>
      <c r="C13" s="1930" t="s">
        <v>840</v>
      </c>
      <c r="D13" s="912" t="s">
        <v>832</v>
      </c>
      <c r="E13" s="876"/>
      <c r="F13" s="913">
        <v>180000</v>
      </c>
      <c r="G13" s="878"/>
      <c r="H13" s="894"/>
      <c r="I13" s="894"/>
      <c r="J13" s="894"/>
      <c r="K13" s="1026">
        <v>41</v>
      </c>
      <c r="L13" s="883">
        <v>81750</v>
      </c>
      <c r="M13" s="1021">
        <v>0</v>
      </c>
      <c r="N13" s="910">
        <v>15719</v>
      </c>
      <c r="O13" s="883">
        <f t="shared" si="0"/>
        <v>97469</v>
      </c>
      <c r="P13" s="883">
        <v>81750</v>
      </c>
      <c r="Q13" s="1022">
        <v>0</v>
      </c>
      <c r="R13" s="1023">
        <v>5580</v>
      </c>
      <c r="S13" s="897">
        <f t="shared" si="1"/>
        <v>87330</v>
      </c>
      <c r="T13" s="938">
        <f>T11+R13</f>
        <v>6110</v>
      </c>
      <c r="U13" s="886">
        <f>U11+S13</f>
        <v>228110</v>
      </c>
      <c r="V13" s="1024">
        <v>0</v>
      </c>
      <c r="W13" s="910">
        <f>N13-R13</f>
        <v>10139</v>
      </c>
      <c r="X13" s="910">
        <f t="shared" si="2"/>
        <v>-5580</v>
      </c>
      <c r="Y13" s="886"/>
    </row>
    <row r="14" spans="1:25" ht="10.5" customHeight="1">
      <c r="A14" s="1934"/>
      <c r="B14" s="1937"/>
      <c r="C14" s="1931"/>
      <c r="D14" s="912" t="s">
        <v>833</v>
      </c>
      <c r="E14" s="876"/>
      <c r="F14" s="880"/>
      <c r="G14" s="878"/>
      <c r="H14" s="894"/>
      <c r="I14" s="894"/>
      <c r="J14" s="894"/>
      <c r="K14" s="895"/>
      <c r="L14" s="896"/>
      <c r="M14" s="894"/>
      <c r="N14" s="897"/>
      <c r="O14" s="883">
        <f t="shared" si="0"/>
        <v>0</v>
      </c>
      <c r="P14" s="898"/>
      <c r="Q14" s="896"/>
      <c r="R14" s="895"/>
      <c r="S14" s="897">
        <f t="shared" si="1"/>
        <v>0</v>
      </c>
      <c r="T14" s="938"/>
      <c r="U14" s="886"/>
      <c r="V14" s="885"/>
      <c r="W14" s="910"/>
      <c r="X14" s="910">
        <f t="shared" si="2"/>
        <v>0</v>
      </c>
      <c r="Y14" s="886"/>
    </row>
    <row r="15" spans="1:25" ht="20.25" customHeight="1">
      <c r="A15" s="1108" t="s">
        <v>837</v>
      </c>
      <c r="B15" s="1032"/>
      <c r="C15" s="1032"/>
      <c r="D15" s="1033"/>
      <c r="E15" s="72"/>
      <c r="F15" s="880"/>
      <c r="G15" s="878"/>
      <c r="H15" s="894"/>
      <c r="I15" s="894"/>
      <c r="J15" s="894"/>
      <c r="K15" s="895"/>
      <c r="L15" s="896"/>
      <c r="M15" s="894"/>
      <c r="N15" s="897"/>
      <c r="O15" s="883">
        <f t="shared" si="0"/>
        <v>0</v>
      </c>
      <c r="P15" s="884"/>
      <c r="Q15" s="896"/>
      <c r="R15" s="895"/>
      <c r="S15" s="897">
        <f t="shared" si="1"/>
        <v>0</v>
      </c>
      <c r="T15" s="938"/>
      <c r="U15" s="884"/>
      <c r="V15" s="885"/>
      <c r="W15" s="886"/>
      <c r="X15" s="910">
        <f t="shared" si="2"/>
        <v>0</v>
      </c>
      <c r="Y15" s="886"/>
    </row>
    <row r="16" spans="1:25" ht="14.25" customHeight="1">
      <c r="A16" s="1932">
        <v>2</v>
      </c>
      <c r="B16" s="1938">
        <v>37298</v>
      </c>
      <c r="C16" s="1928" t="s">
        <v>838</v>
      </c>
      <c r="D16" s="912" t="s">
        <v>832</v>
      </c>
      <c r="E16" s="876"/>
      <c r="F16" s="876">
        <v>60000</v>
      </c>
      <c r="G16" s="876"/>
      <c r="H16" s="883"/>
      <c r="I16" s="883"/>
      <c r="J16" s="883">
        <v>34</v>
      </c>
      <c r="K16" s="939">
        <v>34</v>
      </c>
      <c r="L16" s="883">
        <v>69125</v>
      </c>
      <c r="M16" s="883">
        <v>15000</v>
      </c>
      <c r="N16" s="899">
        <v>31824</v>
      </c>
      <c r="O16" s="883">
        <f t="shared" si="0"/>
        <v>115949</v>
      </c>
      <c r="P16" s="900">
        <v>67875</v>
      </c>
      <c r="Q16" s="889"/>
      <c r="R16" s="888"/>
      <c r="S16" s="897">
        <f t="shared" si="1"/>
        <v>67875</v>
      </c>
      <c r="T16" s="939">
        <v>0</v>
      </c>
      <c r="U16" s="900">
        <f>S16</f>
        <v>67875</v>
      </c>
      <c r="V16" s="883">
        <v>16250</v>
      </c>
      <c r="W16" s="883">
        <v>31824</v>
      </c>
      <c r="X16" s="910">
        <f t="shared" si="2"/>
        <v>1250</v>
      </c>
      <c r="Y16" s="901"/>
    </row>
    <row r="17" spans="1:25" ht="14.25" customHeight="1">
      <c r="A17" s="1933"/>
      <c r="B17" s="1939"/>
      <c r="C17" s="1929"/>
      <c r="D17" s="912" t="s">
        <v>833</v>
      </c>
      <c r="E17" s="876"/>
      <c r="F17" s="876"/>
      <c r="G17" s="876"/>
      <c r="H17" s="883"/>
      <c r="I17" s="883"/>
      <c r="J17" s="883"/>
      <c r="K17" s="939"/>
      <c r="L17" s="889"/>
      <c r="M17" s="883"/>
      <c r="N17" s="890"/>
      <c r="O17" s="883">
        <f t="shared" si="0"/>
        <v>0</v>
      </c>
      <c r="P17" s="889"/>
      <c r="Q17" s="889"/>
      <c r="R17" s="888"/>
      <c r="S17" s="897">
        <f t="shared" si="1"/>
        <v>0</v>
      </c>
      <c r="T17" s="939"/>
      <c r="U17" s="892"/>
      <c r="V17" s="891"/>
      <c r="W17" s="883"/>
      <c r="X17" s="910">
        <f t="shared" si="2"/>
        <v>0</v>
      </c>
      <c r="Y17" s="893"/>
    </row>
    <row r="18" spans="1:25" ht="14.25" customHeight="1">
      <c r="A18" s="1933"/>
      <c r="B18" s="1939"/>
      <c r="C18" s="1928" t="s">
        <v>839</v>
      </c>
      <c r="D18" s="912" t="s">
        <v>832</v>
      </c>
      <c r="E18" s="876"/>
      <c r="F18" s="876">
        <v>120000</v>
      </c>
      <c r="G18" s="876"/>
      <c r="H18" s="883"/>
      <c r="I18" s="883"/>
      <c r="J18" s="883"/>
      <c r="K18" s="939">
        <v>33</v>
      </c>
      <c r="L18" s="889">
        <v>72125</v>
      </c>
      <c r="M18" s="883">
        <v>16250</v>
      </c>
      <c r="N18" s="890">
        <v>31824</v>
      </c>
      <c r="O18" s="883">
        <f t="shared" si="0"/>
        <v>120199</v>
      </c>
      <c r="P18" s="889">
        <v>71825</v>
      </c>
      <c r="Q18" s="889">
        <v>1250</v>
      </c>
      <c r="R18" s="888"/>
      <c r="S18" s="897">
        <f t="shared" si="1"/>
        <v>73075</v>
      </c>
      <c r="T18" s="939">
        <v>0</v>
      </c>
      <c r="U18" s="892">
        <f>S18+U16</f>
        <v>140950</v>
      </c>
      <c r="V18" s="891">
        <v>15300</v>
      </c>
      <c r="W18" s="891">
        <v>31824</v>
      </c>
      <c r="X18" s="910">
        <f t="shared" si="2"/>
        <v>-950</v>
      </c>
      <c r="Y18" s="893"/>
    </row>
    <row r="19" spans="1:25" ht="12" customHeight="1">
      <c r="A19" s="1933"/>
      <c r="B19" s="1939"/>
      <c r="C19" s="1929"/>
      <c r="D19" s="912" t="s">
        <v>833</v>
      </c>
      <c r="E19" s="876"/>
      <c r="F19" s="879"/>
      <c r="G19" s="876"/>
      <c r="H19" s="883"/>
      <c r="I19" s="883"/>
      <c r="J19" s="883"/>
      <c r="K19" s="939"/>
      <c r="L19" s="889"/>
      <c r="M19" s="883"/>
      <c r="N19" s="890"/>
      <c r="O19" s="883">
        <f t="shared" si="0"/>
        <v>0</v>
      </c>
      <c r="P19" s="892"/>
      <c r="Q19" s="889"/>
      <c r="R19" s="888"/>
      <c r="S19" s="897">
        <f t="shared" si="1"/>
        <v>0</v>
      </c>
      <c r="T19" s="939"/>
      <c r="U19" s="892"/>
      <c r="V19" s="891"/>
      <c r="W19" s="891"/>
      <c r="X19" s="910">
        <f t="shared" si="2"/>
        <v>0</v>
      </c>
      <c r="Y19" s="893"/>
    </row>
    <row r="20" spans="1:25" ht="15.75">
      <c r="A20" s="1933"/>
      <c r="B20" s="1939"/>
      <c r="C20" s="1930" t="s">
        <v>840</v>
      </c>
      <c r="D20" s="912" t="s">
        <v>832</v>
      </c>
      <c r="E20" s="876"/>
      <c r="F20" s="913">
        <v>180000</v>
      </c>
      <c r="H20" s="809"/>
      <c r="I20" s="809"/>
      <c r="J20" s="809"/>
      <c r="K20" s="940">
        <v>33</v>
      </c>
      <c r="L20" s="889">
        <v>72125</v>
      </c>
      <c r="M20" s="891">
        <v>15300</v>
      </c>
      <c r="N20" s="891">
        <v>31824</v>
      </c>
      <c r="O20" s="883">
        <f t="shared" si="0"/>
        <v>119249</v>
      </c>
      <c r="P20" s="1020">
        <v>69089</v>
      </c>
      <c r="Q20" s="1020">
        <v>0</v>
      </c>
      <c r="R20" s="1020">
        <v>5407</v>
      </c>
      <c r="S20" s="897">
        <f t="shared" si="1"/>
        <v>74496</v>
      </c>
      <c r="T20" s="940">
        <v>5407</v>
      </c>
      <c r="U20" s="809">
        <f>S16+S18+S20</f>
        <v>215446</v>
      </c>
      <c r="V20" s="805">
        <f>L20+M20-P20-Q20</f>
        <v>18336</v>
      </c>
      <c r="W20" s="1020">
        <f>N20-R20</f>
        <v>26417</v>
      </c>
      <c r="X20" s="910">
        <f t="shared" si="2"/>
        <v>-2371</v>
      </c>
      <c r="Y20" s="809"/>
    </row>
    <row r="21" spans="1:25" ht="14.25" customHeight="1">
      <c r="A21" s="1934"/>
      <c r="B21" s="1940"/>
      <c r="C21" s="1931"/>
      <c r="D21" s="912" t="s">
        <v>833</v>
      </c>
      <c r="E21" s="876"/>
      <c r="F21" s="881"/>
      <c r="G21" s="902"/>
      <c r="H21" s="902"/>
      <c r="I21" s="902"/>
      <c r="J21" s="902"/>
      <c r="K21" s="905"/>
      <c r="L21" s="902"/>
      <c r="M21" s="902"/>
      <c r="N21" s="902"/>
      <c r="O21" s="883">
        <f t="shared" si="0"/>
        <v>0</v>
      </c>
      <c r="P21" s="902"/>
      <c r="Q21" s="904"/>
      <c r="R21" s="903"/>
      <c r="S21" s="897">
        <f t="shared" si="1"/>
        <v>0</v>
      </c>
      <c r="T21" s="941"/>
      <c r="U21" s="902"/>
      <c r="V21" s="902"/>
      <c r="W21" s="883"/>
      <c r="X21" s="910">
        <f t="shared" si="2"/>
        <v>0</v>
      </c>
      <c r="Y21" s="905"/>
    </row>
    <row r="22" spans="1:24" ht="20.25" customHeight="1">
      <c r="A22" s="1108" t="s">
        <v>837</v>
      </c>
      <c r="B22" s="1032"/>
      <c r="C22" s="1032"/>
      <c r="D22" s="1033"/>
      <c r="E22" s="72"/>
      <c r="K22" s="942"/>
      <c r="O22" s="883">
        <f t="shared" si="0"/>
        <v>0</v>
      </c>
      <c r="S22" s="897">
        <f t="shared" si="1"/>
        <v>0</v>
      </c>
      <c r="T22" s="942"/>
      <c r="W22" s="35"/>
      <c r="X22" s="910">
        <f t="shared" si="2"/>
        <v>0</v>
      </c>
    </row>
    <row r="23" spans="1:24" ht="18.75" customHeight="1">
      <c r="A23" s="1189">
        <v>3</v>
      </c>
      <c r="B23" s="1941">
        <v>40843</v>
      </c>
      <c r="C23" s="1928" t="s">
        <v>838</v>
      </c>
      <c r="D23" s="912" t="s">
        <v>832</v>
      </c>
      <c r="E23" s="876"/>
      <c r="F23" s="876">
        <v>60000</v>
      </c>
      <c r="J23" s="39">
        <v>33</v>
      </c>
      <c r="K23" s="942">
        <v>33</v>
      </c>
      <c r="L23" s="39">
        <v>78000</v>
      </c>
      <c r="M23" s="39">
        <v>11000</v>
      </c>
      <c r="N23" s="39">
        <v>250537</v>
      </c>
      <c r="O23" s="883">
        <f t="shared" si="0"/>
        <v>339537</v>
      </c>
      <c r="P23" s="39">
        <v>74000</v>
      </c>
      <c r="R23" s="39">
        <v>1600</v>
      </c>
      <c r="S23" s="897">
        <f t="shared" si="1"/>
        <v>75600</v>
      </c>
      <c r="T23" s="942">
        <v>1600</v>
      </c>
      <c r="U23" s="39">
        <f>S23</f>
        <v>75600</v>
      </c>
      <c r="V23" s="39">
        <v>15000</v>
      </c>
      <c r="W23" s="35">
        <v>248937</v>
      </c>
      <c r="X23" s="910">
        <f t="shared" si="2"/>
        <v>2400</v>
      </c>
    </row>
    <row r="24" spans="1:24" ht="11.25" customHeight="1">
      <c r="A24" s="1176"/>
      <c r="B24" s="1942"/>
      <c r="C24" s="1929"/>
      <c r="D24" s="912" t="s">
        <v>833</v>
      </c>
      <c r="E24" s="876"/>
      <c r="F24" s="876"/>
      <c r="K24" s="942"/>
      <c r="O24" s="883">
        <f t="shared" si="0"/>
        <v>0</v>
      </c>
      <c r="S24" s="897">
        <f t="shared" si="1"/>
        <v>0</v>
      </c>
      <c r="T24" s="942"/>
      <c r="W24" s="35"/>
      <c r="X24" s="910">
        <f t="shared" si="2"/>
        <v>0</v>
      </c>
    </row>
    <row r="25" spans="1:24" ht="15.75">
      <c r="A25" s="1176"/>
      <c r="B25" s="1942"/>
      <c r="C25" s="1928" t="s">
        <v>839</v>
      </c>
      <c r="D25" s="912" t="s">
        <v>832</v>
      </c>
      <c r="E25" s="876"/>
      <c r="F25" s="876">
        <v>120000</v>
      </c>
      <c r="K25" s="942">
        <v>33</v>
      </c>
      <c r="L25" s="39">
        <v>81000</v>
      </c>
      <c r="M25" s="39">
        <v>15000</v>
      </c>
      <c r="N25" s="39">
        <v>248937</v>
      </c>
      <c r="O25" s="883">
        <f t="shared" si="0"/>
        <v>344937</v>
      </c>
      <c r="P25" s="39">
        <v>79000</v>
      </c>
      <c r="R25" s="39">
        <v>4100</v>
      </c>
      <c r="S25" s="897">
        <f t="shared" si="1"/>
        <v>83100</v>
      </c>
      <c r="T25" s="942">
        <v>5700</v>
      </c>
      <c r="U25" s="39">
        <f>S25+U23</f>
        <v>158700</v>
      </c>
      <c r="V25" s="39">
        <v>17000</v>
      </c>
      <c r="W25" s="35">
        <v>244837</v>
      </c>
      <c r="X25" s="910">
        <f t="shared" si="2"/>
        <v>-2100</v>
      </c>
    </row>
    <row r="26" spans="1:24" ht="11.25" customHeight="1">
      <c r="A26" s="1176"/>
      <c r="B26" s="1942"/>
      <c r="C26" s="1929"/>
      <c r="D26" s="912" t="s">
        <v>833</v>
      </c>
      <c r="E26" s="876"/>
      <c r="F26" s="879"/>
      <c r="K26" s="942"/>
      <c r="O26" s="883">
        <f t="shared" si="0"/>
        <v>0</v>
      </c>
      <c r="S26" s="897">
        <f t="shared" si="1"/>
        <v>0</v>
      </c>
      <c r="T26" s="942"/>
      <c r="W26" s="35"/>
      <c r="X26" s="910">
        <f>W26+V26-N26-M26</f>
        <v>0</v>
      </c>
    </row>
    <row r="27" spans="1:24" ht="15.75">
      <c r="A27" s="1176"/>
      <c r="B27" s="1942"/>
      <c r="C27" s="1944" t="s">
        <v>840</v>
      </c>
      <c r="D27" s="912" t="s">
        <v>832</v>
      </c>
      <c r="E27" s="876"/>
      <c r="F27" s="913">
        <v>180000</v>
      </c>
      <c r="K27" s="942">
        <v>33</v>
      </c>
      <c r="L27" s="578">
        <v>79750</v>
      </c>
      <c r="M27" s="578">
        <v>17000</v>
      </c>
      <c r="N27" s="578">
        <v>244837</v>
      </c>
      <c r="O27" s="883">
        <f t="shared" si="0"/>
        <v>341587</v>
      </c>
      <c r="P27" s="578">
        <v>75750</v>
      </c>
      <c r="Q27" s="578">
        <v>0</v>
      </c>
      <c r="R27" s="578">
        <v>2100</v>
      </c>
      <c r="S27" s="897">
        <f t="shared" si="1"/>
        <v>77850</v>
      </c>
      <c r="T27" s="942">
        <f>T25+R27</f>
        <v>7800</v>
      </c>
      <c r="U27" s="39">
        <f>S27+S25+S23</f>
        <v>236550</v>
      </c>
      <c r="V27" s="578">
        <f>L27+M27-P27-Q27</f>
        <v>21000</v>
      </c>
      <c r="W27" s="1025">
        <f>N27-R27</f>
        <v>242737</v>
      </c>
      <c r="X27" s="910">
        <f t="shared" si="2"/>
        <v>1900</v>
      </c>
    </row>
    <row r="28" spans="1:24" ht="12" customHeight="1">
      <c r="A28" s="1177"/>
      <c r="B28" s="1943"/>
      <c r="C28" s="1945"/>
      <c r="D28" s="912" t="s">
        <v>833</v>
      </c>
      <c r="E28" s="876"/>
      <c r="K28" s="942"/>
      <c r="O28" s="883">
        <f t="shared" si="0"/>
        <v>0</v>
      </c>
      <c r="S28" s="897">
        <f t="shared" si="1"/>
        <v>0</v>
      </c>
      <c r="T28" s="942"/>
      <c r="X28" s="910">
        <f t="shared" si="2"/>
        <v>0</v>
      </c>
    </row>
    <row r="29" spans="1:24" ht="23.25" customHeight="1">
      <c r="A29" s="1925" t="s">
        <v>837</v>
      </c>
      <c r="B29" s="1926"/>
      <c r="C29" s="1926"/>
      <c r="D29" s="1927"/>
      <c r="E29" s="72"/>
      <c r="H29" s="1034"/>
      <c r="I29" s="1073"/>
      <c r="J29" s="1035"/>
      <c r="K29" s="942"/>
      <c r="L29" s="1027">
        <f>L27+L20+L13</f>
        <v>233625</v>
      </c>
      <c r="M29" s="1027">
        <f>M27+M20+M13</f>
        <v>32300</v>
      </c>
      <c r="N29" s="1027">
        <f>N27+N20+N13</f>
        <v>292380</v>
      </c>
      <c r="O29" s="883">
        <f t="shared" si="0"/>
        <v>558305</v>
      </c>
      <c r="P29" s="39">
        <f>P27+P20+P13</f>
        <v>226589</v>
      </c>
      <c r="Q29" s="39">
        <f aca="true" t="shared" si="3" ref="Q29:W29">Q27+Q20+Q13</f>
        <v>0</v>
      </c>
      <c r="R29" s="39">
        <f t="shared" si="3"/>
        <v>13087</v>
      </c>
      <c r="S29" s="897">
        <f t="shared" si="1"/>
        <v>239676</v>
      </c>
      <c r="T29" s="942">
        <f t="shared" si="3"/>
        <v>19317</v>
      </c>
      <c r="U29" s="942">
        <f t="shared" si="3"/>
        <v>680106</v>
      </c>
      <c r="V29" s="942">
        <f t="shared" si="3"/>
        <v>39336</v>
      </c>
      <c r="W29" s="942">
        <f t="shared" si="3"/>
        <v>279293</v>
      </c>
      <c r="X29" s="910">
        <f t="shared" si="2"/>
        <v>-6051</v>
      </c>
    </row>
    <row r="30" spans="1:24" ht="25.5" customHeight="1">
      <c r="A30" s="1925" t="s">
        <v>894</v>
      </c>
      <c r="B30" s="1926"/>
      <c r="C30" s="1926"/>
      <c r="D30" s="1927"/>
      <c r="F30" s="39">
        <v>540000</v>
      </c>
      <c r="K30" s="942">
        <f>K27+K20+K13</f>
        <v>107</v>
      </c>
      <c r="L30" s="942">
        <f>SUM(L9:L29)</f>
        <v>907750</v>
      </c>
      <c r="M30" s="942">
        <f aca="true" t="shared" si="4" ref="M30:W30">M27+M20+M13</f>
        <v>32300</v>
      </c>
      <c r="N30" s="942">
        <f t="shared" si="4"/>
        <v>292380</v>
      </c>
      <c r="O30" s="942">
        <f t="shared" si="4"/>
        <v>558305</v>
      </c>
      <c r="P30" s="942">
        <f>SUM(P9:P29)</f>
        <v>886128</v>
      </c>
      <c r="Q30" s="942">
        <f>SUM(Q9:Q29)</f>
        <v>1250</v>
      </c>
      <c r="R30" s="942">
        <f>SUM(R9:R29)</f>
        <v>32404</v>
      </c>
      <c r="S30" s="942">
        <f>SUM(S9:S29)</f>
        <v>919782</v>
      </c>
      <c r="T30" s="942">
        <f t="shared" si="4"/>
        <v>19317</v>
      </c>
      <c r="U30" s="942">
        <f t="shared" si="4"/>
        <v>680106</v>
      </c>
      <c r="V30" s="942">
        <f t="shared" si="4"/>
        <v>39336</v>
      </c>
      <c r="W30" s="942">
        <f t="shared" si="4"/>
        <v>279293</v>
      </c>
      <c r="X30" s="942">
        <f>X29+X25+X23+X18+X16+X11+X9</f>
        <v>-5981</v>
      </c>
    </row>
  </sheetData>
  <sheetProtection password="C663" sheet="1"/>
  <mergeCells count="53">
    <mergeCell ref="H29:J29"/>
    <mergeCell ref="X5:X7"/>
    <mergeCell ref="A1:T1"/>
    <mergeCell ref="U1:X1"/>
    <mergeCell ref="B2:X2"/>
    <mergeCell ref="B3:X3"/>
    <mergeCell ref="B4:X4"/>
    <mergeCell ref="R6:R7"/>
    <mergeCell ref="S6:S7"/>
    <mergeCell ref="T5:U5"/>
    <mergeCell ref="T6:T7"/>
    <mergeCell ref="U6:U7"/>
    <mergeCell ref="V5:W5"/>
    <mergeCell ref="V6:V7"/>
    <mergeCell ref="W6:W7"/>
    <mergeCell ref="E6:F6"/>
    <mergeCell ref="G6:G7"/>
    <mergeCell ref="E5:I5"/>
    <mergeCell ref="H6:I6"/>
    <mergeCell ref="K6:K7"/>
    <mergeCell ref="P5:S5"/>
    <mergeCell ref="P6:P7"/>
    <mergeCell ref="Q6:Q7"/>
    <mergeCell ref="A5:A7"/>
    <mergeCell ref="C5:C7"/>
    <mergeCell ref="D5:D7"/>
    <mergeCell ref="B5:B7"/>
    <mergeCell ref="L6:L7"/>
    <mergeCell ref="M6:M7"/>
    <mergeCell ref="C9:C10"/>
    <mergeCell ref="C25:C26"/>
    <mergeCell ref="C27:C28"/>
    <mergeCell ref="N6:N7"/>
    <mergeCell ref="J5:K5"/>
    <mergeCell ref="L5:O5"/>
    <mergeCell ref="O6:O7"/>
    <mergeCell ref="J6:J7"/>
    <mergeCell ref="A9:A14"/>
    <mergeCell ref="A16:A21"/>
    <mergeCell ref="A23:A28"/>
    <mergeCell ref="B9:B14"/>
    <mergeCell ref="B16:B21"/>
    <mergeCell ref="B23:B28"/>
    <mergeCell ref="A30:D30"/>
    <mergeCell ref="C11:C12"/>
    <mergeCell ref="C13:C14"/>
    <mergeCell ref="C16:C17"/>
    <mergeCell ref="C18:C19"/>
    <mergeCell ref="C20:C21"/>
    <mergeCell ref="C23:C24"/>
    <mergeCell ref="A15:D15"/>
    <mergeCell ref="A22:D22"/>
    <mergeCell ref="A29:D29"/>
  </mergeCells>
  <printOptions/>
  <pageMargins left="0.2" right="0.2" top="0.75" bottom="0.75" header="0.3" footer="0.3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3"/>
  <sheetViews>
    <sheetView view="pageLayout" workbookViewId="0" topLeftCell="A37">
      <selection activeCell="L45" sqref="L45"/>
    </sheetView>
  </sheetViews>
  <sheetFormatPr defaultColWidth="9.140625" defaultRowHeight="12.75"/>
  <cols>
    <col min="1" max="1" width="12.421875" style="12" customWidth="1"/>
    <col min="2" max="2" width="9.140625" style="12" customWidth="1"/>
    <col min="3" max="3" width="7.421875" style="12" customWidth="1"/>
    <col min="4" max="6" width="9.140625" style="12" customWidth="1"/>
    <col min="7" max="7" width="6.57421875" style="12" customWidth="1"/>
    <col min="8" max="8" width="21.28125" style="12" customWidth="1"/>
    <col min="9" max="9" width="7.140625" style="12" customWidth="1"/>
    <col min="10" max="10" width="6.7109375" style="12" customWidth="1"/>
    <col min="11" max="16384" width="9.140625" style="12" customWidth="1"/>
  </cols>
  <sheetData>
    <row r="1" spans="1:9" ht="21.75" customHeight="1">
      <c r="A1" s="1783" t="s">
        <v>848</v>
      </c>
      <c r="B1" s="1783"/>
      <c r="C1" s="1783"/>
      <c r="D1" s="1783"/>
      <c r="E1" s="1783"/>
      <c r="F1" s="1783"/>
      <c r="G1" s="1783"/>
      <c r="H1" s="1783"/>
      <c r="I1" s="1783"/>
    </row>
    <row r="2" spans="1:10" ht="15.75">
      <c r="A2" s="1987" t="s">
        <v>875</v>
      </c>
      <c r="B2" s="1987"/>
      <c r="C2" s="1987"/>
      <c r="D2" s="1987"/>
      <c r="E2" s="1987"/>
      <c r="F2" s="1987"/>
      <c r="G2" s="1987"/>
      <c r="H2" s="1987"/>
      <c r="I2" s="1987"/>
      <c r="J2" s="1987"/>
    </row>
    <row r="3" spans="1:10" ht="18">
      <c r="A3" s="1986" t="s">
        <v>850</v>
      </c>
      <c r="B3" s="1986"/>
      <c r="C3" s="1986"/>
      <c r="D3" s="1986"/>
      <c r="E3" s="1986"/>
      <c r="F3" s="1986"/>
      <c r="G3" s="1986"/>
      <c r="H3" s="1986"/>
      <c r="I3" s="1986"/>
      <c r="J3" s="1986"/>
    </row>
    <row r="4" spans="1:10" ht="50.25" customHeight="1">
      <c r="A4" s="1988" t="s">
        <v>876</v>
      </c>
      <c r="B4" s="1989"/>
      <c r="C4" s="1989"/>
      <c r="D4" s="1989"/>
      <c r="E4" s="1989"/>
      <c r="F4" s="1989"/>
      <c r="G4" s="1989"/>
      <c r="H4" s="1989"/>
      <c r="I4" s="1989"/>
      <c r="J4" s="1989"/>
    </row>
    <row r="5" spans="1:10" ht="14.25">
      <c r="A5" s="1990" t="s">
        <v>877</v>
      </c>
      <c r="B5" s="1990"/>
      <c r="C5" s="1990"/>
      <c r="D5" s="1990"/>
      <c r="E5" s="1990"/>
      <c r="F5" s="1990"/>
      <c r="G5" s="1990"/>
      <c r="H5" s="1990"/>
      <c r="I5" s="1990"/>
      <c r="J5" s="1990"/>
    </row>
    <row r="6" spans="1:10" ht="18">
      <c r="A6" s="1985" t="s">
        <v>878</v>
      </c>
      <c r="B6" s="1986"/>
      <c r="C6" s="1986"/>
      <c r="D6" s="1986"/>
      <c r="E6" s="1986"/>
      <c r="F6" s="1986"/>
      <c r="G6" s="1986"/>
      <c r="H6" s="1986"/>
      <c r="I6" s="1986"/>
      <c r="J6" s="1986"/>
    </row>
    <row r="7" spans="1:10" ht="17.25" customHeight="1">
      <c r="A7" s="1985" t="s">
        <v>879</v>
      </c>
      <c r="B7" s="1985"/>
      <c r="C7" s="1985"/>
      <c r="D7" s="1985"/>
      <c r="E7" s="1985"/>
      <c r="F7" s="1985"/>
      <c r="G7" s="1985"/>
      <c r="H7" s="1985"/>
      <c r="I7" s="1985"/>
      <c r="J7" s="1985"/>
    </row>
    <row r="8" spans="1:21" ht="15.75" customHeight="1">
      <c r="A8" s="1985" t="s">
        <v>880</v>
      </c>
      <c r="B8" s="1986"/>
      <c r="C8" s="1986"/>
      <c r="D8" s="1986"/>
      <c r="E8" s="1986"/>
      <c r="F8" s="1986"/>
      <c r="G8" s="1986"/>
      <c r="H8" s="1986"/>
      <c r="I8" s="1986"/>
      <c r="J8" s="1986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</row>
    <row r="9" spans="1:10" ht="17.25">
      <c r="A9" s="1985" t="s">
        <v>881</v>
      </c>
      <c r="B9" s="1985"/>
      <c r="C9" s="1985"/>
      <c r="D9" s="1985"/>
      <c r="E9" s="1985"/>
      <c r="F9" s="1985"/>
      <c r="G9" s="1985"/>
      <c r="H9" s="1985"/>
      <c r="I9" s="1985"/>
      <c r="J9" s="1985"/>
    </row>
    <row r="10" spans="1:10" ht="17.25">
      <c r="A10" s="1985" t="s">
        <v>882</v>
      </c>
      <c r="B10" s="1985"/>
      <c r="C10" s="1985"/>
      <c r="D10" s="1985"/>
      <c r="E10" s="1985"/>
      <c r="F10" s="1985"/>
      <c r="G10" s="1985"/>
      <c r="H10" s="1985"/>
      <c r="I10" s="1985"/>
      <c r="J10" s="1985"/>
    </row>
    <row r="11" spans="1:10" ht="17.25">
      <c r="A11" s="1985" t="s">
        <v>883</v>
      </c>
      <c r="B11" s="1985"/>
      <c r="C11" s="1985"/>
      <c r="D11" s="1985"/>
      <c r="E11" s="1985"/>
      <c r="F11" s="1985"/>
      <c r="G11" s="1985"/>
      <c r="H11" s="1985"/>
      <c r="I11" s="1985"/>
      <c r="J11" s="1985"/>
    </row>
    <row r="12" spans="1:10" ht="17.25">
      <c r="A12" s="1985" t="s">
        <v>884</v>
      </c>
      <c r="B12" s="1985"/>
      <c r="C12" s="1985"/>
      <c r="D12" s="1985"/>
      <c r="E12" s="1985"/>
      <c r="F12" s="1985"/>
      <c r="G12" s="1985"/>
      <c r="H12" s="1985"/>
      <c r="I12" s="1985"/>
      <c r="J12" s="1985"/>
    </row>
    <row r="13" spans="1:10" ht="17.25">
      <c r="A13" s="1985" t="s">
        <v>885</v>
      </c>
      <c r="B13" s="1985"/>
      <c r="C13" s="1985"/>
      <c r="D13" s="1985"/>
      <c r="E13" s="1985"/>
      <c r="F13" s="1985"/>
      <c r="G13" s="1985"/>
      <c r="H13" s="1985"/>
      <c r="I13" s="1985"/>
      <c r="J13" s="1985"/>
    </row>
    <row r="14" spans="1:10" ht="17.25">
      <c r="A14" s="1985" t="s">
        <v>887</v>
      </c>
      <c r="B14" s="1985"/>
      <c r="C14" s="1985"/>
      <c r="D14" s="1985"/>
      <c r="E14" s="1985"/>
      <c r="F14" s="1985"/>
      <c r="G14" s="1985"/>
      <c r="H14" s="1985"/>
      <c r="I14" s="1985"/>
      <c r="J14" s="1985"/>
    </row>
    <row r="15" spans="1:10" ht="17.25">
      <c r="A15" s="1985" t="s">
        <v>888</v>
      </c>
      <c r="B15" s="1985"/>
      <c r="C15" s="1985"/>
      <c r="D15" s="1985"/>
      <c r="E15" s="1985"/>
      <c r="F15" s="1985"/>
      <c r="G15" s="1985"/>
      <c r="H15" s="1985"/>
      <c r="I15" s="1985"/>
      <c r="J15" s="1985"/>
    </row>
    <row r="16" spans="1:10" ht="17.25">
      <c r="A16" s="1985" t="s">
        <v>889</v>
      </c>
      <c r="B16" s="1985"/>
      <c r="C16" s="1985"/>
      <c r="D16" s="1985"/>
      <c r="E16" s="1985"/>
      <c r="F16" s="1985"/>
      <c r="G16" s="1985"/>
      <c r="H16" s="1985"/>
      <c r="I16" s="1985"/>
      <c r="J16" s="1985"/>
    </row>
    <row r="17" spans="1:10" ht="17.25">
      <c r="A17" s="1973" t="s">
        <v>886</v>
      </c>
      <c r="B17" s="1973"/>
      <c r="C17" s="1973"/>
      <c r="D17" s="1973"/>
      <c r="E17" s="1973"/>
      <c r="F17" s="1973"/>
      <c r="G17" s="1973"/>
      <c r="H17" s="1973"/>
      <c r="I17" s="1973"/>
      <c r="J17" s="1973"/>
    </row>
    <row r="18" spans="1:10" ht="17.25">
      <c r="A18" s="29" t="s">
        <v>826</v>
      </c>
      <c r="B18" s="273" t="s">
        <v>841</v>
      </c>
      <c r="C18" s="1540" t="s">
        <v>631</v>
      </c>
      <c r="D18" s="1513"/>
      <c r="E18" s="1513"/>
      <c r="F18" s="1513"/>
      <c r="G18" s="1513"/>
      <c r="H18" s="1541"/>
      <c r="I18" s="1540" t="s">
        <v>827</v>
      </c>
      <c r="J18" s="1541"/>
    </row>
    <row r="19" spans="1:10" ht="17.25" customHeight="1">
      <c r="A19" s="1795" t="s">
        <v>845</v>
      </c>
      <c r="B19" s="35" t="s">
        <v>844</v>
      </c>
      <c r="C19" s="1034" t="s">
        <v>849</v>
      </c>
      <c r="D19" s="1073"/>
      <c r="E19" s="1073"/>
      <c r="F19" s="1073"/>
      <c r="G19" s="1073"/>
      <c r="H19" s="1035"/>
      <c r="I19" s="1036"/>
      <c r="J19" s="1036"/>
    </row>
    <row r="20" spans="1:10" ht="14.25" customHeight="1">
      <c r="A20" s="1796"/>
      <c r="B20" s="35" t="s">
        <v>842</v>
      </c>
      <c r="C20" s="1034" t="s">
        <v>849</v>
      </c>
      <c r="D20" s="1073"/>
      <c r="E20" s="1073"/>
      <c r="F20" s="1073"/>
      <c r="G20" s="1073"/>
      <c r="H20" s="1035"/>
      <c r="I20" s="1036"/>
      <c r="J20" s="1036"/>
    </row>
    <row r="21" spans="1:10" ht="16.5" customHeight="1">
      <c r="A21" s="1797"/>
      <c r="B21" s="35" t="s">
        <v>843</v>
      </c>
      <c r="C21" s="1034" t="s">
        <v>849</v>
      </c>
      <c r="D21" s="1073"/>
      <c r="E21" s="1073"/>
      <c r="F21" s="1073"/>
      <c r="G21" s="1073"/>
      <c r="H21" s="1035"/>
      <c r="I21" s="1036"/>
      <c r="J21" s="1036"/>
    </row>
    <row r="22" spans="1:10" ht="14.25" customHeight="1">
      <c r="A22" s="1974" t="s">
        <v>828</v>
      </c>
      <c r="B22" s="1981" t="s">
        <v>936</v>
      </c>
      <c r="C22" s="1982"/>
      <c r="D22" s="1982"/>
      <c r="E22" s="1982"/>
      <c r="F22" s="1982"/>
      <c r="G22" s="1982"/>
      <c r="H22" s="1976"/>
      <c r="I22" s="1975" t="s">
        <v>937</v>
      </c>
      <c r="J22" s="1976"/>
    </row>
    <row r="23" spans="1:10" ht="14.25" customHeight="1">
      <c r="A23" s="1796"/>
      <c r="B23" s="1977"/>
      <c r="C23" s="1983"/>
      <c r="D23" s="1983"/>
      <c r="E23" s="1983"/>
      <c r="F23" s="1983"/>
      <c r="G23" s="1983"/>
      <c r="H23" s="1978"/>
      <c r="I23" s="1977"/>
      <c r="J23" s="1978"/>
    </row>
    <row r="24" spans="1:10" ht="14.25" customHeight="1">
      <c r="A24" s="1796"/>
      <c r="B24" s="1977"/>
      <c r="C24" s="1983"/>
      <c r="D24" s="1983"/>
      <c r="E24" s="1983"/>
      <c r="F24" s="1983"/>
      <c r="G24" s="1983"/>
      <c r="H24" s="1978"/>
      <c r="I24" s="1977"/>
      <c r="J24" s="1978"/>
    </row>
    <row r="25" spans="1:10" ht="14.25" customHeight="1">
      <c r="A25" s="1796"/>
      <c r="B25" s="1977"/>
      <c r="C25" s="1983"/>
      <c r="D25" s="1983"/>
      <c r="E25" s="1983"/>
      <c r="F25" s="1983"/>
      <c r="G25" s="1983"/>
      <c r="H25" s="1978"/>
      <c r="I25" s="1977"/>
      <c r="J25" s="1978"/>
    </row>
    <row r="26" spans="1:10" ht="14.25" customHeight="1">
      <c r="A26" s="1796"/>
      <c r="B26" s="1977"/>
      <c r="C26" s="1983"/>
      <c r="D26" s="1983"/>
      <c r="E26" s="1983"/>
      <c r="F26" s="1983"/>
      <c r="G26" s="1983"/>
      <c r="H26" s="1978"/>
      <c r="I26" s="1977"/>
      <c r="J26" s="1978"/>
    </row>
    <row r="27" spans="1:10" ht="14.25" customHeight="1">
      <c r="A27" s="1796"/>
      <c r="B27" s="1977"/>
      <c r="C27" s="1983"/>
      <c r="D27" s="1983"/>
      <c r="E27" s="1983"/>
      <c r="F27" s="1983"/>
      <c r="G27" s="1983"/>
      <c r="H27" s="1978"/>
      <c r="I27" s="1977"/>
      <c r="J27" s="1978"/>
    </row>
    <row r="28" spans="1:10" ht="17.25" customHeight="1">
      <c r="A28" s="1797"/>
      <c r="B28" s="1979"/>
      <c r="C28" s="1984"/>
      <c r="D28" s="1984"/>
      <c r="E28" s="1984"/>
      <c r="F28" s="1984"/>
      <c r="G28" s="1984"/>
      <c r="H28" s="1980"/>
      <c r="I28" s="1979"/>
      <c r="J28" s="1980"/>
    </row>
    <row r="29" spans="1:10" ht="17.25" customHeight="1">
      <c r="A29" s="1974" t="s">
        <v>829</v>
      </c>
      <c r="B29" s="1749" t="s">
        <v>938</v>
      </c>
      <c r="C29" s="1982"/>
      <c r="D29" s="1982"/>
      <c r="E29" s="1982"/>
      <c r="F29" s="1982"/>
      <c r="G29" s="1982"/>
      <c r="H29" s="1976"/>
      <c r="I29" s="1801" t="s">
        <v>939</v>
      </c>
      <c r="J29" s="1802"/>
    </row>
    <row r="30" spans="1:10" ht="14.25" customHeight="1">
      <c r="A30" s="1796"/>
      <c r="B30" s="1977"/>
      <c r="C30" s="1983"/>
      <c r="D30" s="1983"/>
      <c r="E30" s="1983"/>
      <c r="F30" s="1983"/>
      <c r="G30" s="1983"/>
      <c r="H30" s="1978"/>
      <c r="I30" s="1803"/>
      <c r="J30" s="1804"/>
    </row>
    <row r="31" spans="1:10" ht="14.25" customHeight="1">
      <c r="A31" s="1796"/>
      <c r="B31" s="1977"/>
      <c r="C31" s="1983"/>
      <c r="D31" s="1983"/>
      <c r="E31" s="1983"/>
      <c r="F31" s="1983"/>
      <c r="G31" s="1983"/>
      <c r="H31" s="1978"/>
      <c r="I31" s="1803"/>
      <c r="J31" s="1804"/>
    </row>
    <row r="32" spans="1:10" ht="14.25" customHeight="1">
      <c r="A32" s="1796"/>
      <c r="B32" s="1977"/>
      <c r="C32" s="1983"/>
      <c r="D32" s="1983"/>
      <c r="E32" s="1983"/>
      <c r="F32" s="1983"/>
      <c r="G32" s="1983"/>
      <c r="H32" s="1978"/>
      <c r="I32" s="1803"/>
      <c r="J32" s="1804"/>
    </row>
    <row r="33" spans="1:10" ht="14.25" customHeight="1">
      <c r="A33" s="1796"/>
      <c r="B33" s="1977"/>
      <c r="C33" s="1983"/>
      <c r="D33" s="1983"/>
      <c r="E33" s="1983"/>
      <c r="F33" s="1983"/>
      <c r="G33" s="1983"/>
      <c r="H33" s="1978"/>
      <c r="I33" s="1803"/>
      <c r="J33" s="1804"/>
    </row>
    <row r="34" spans="1:10" ht="14.25" customHeight="1">
      <c r="A34" s="1796"/>
      <c r="B34" s="1977"/>
      <c r="C34" s="1983"/>
      <c r="D34" s="1983"/>
      <c r="E34" s="1983"/>
      <c r="F34" s="1983"/>
      <c r="G34" s="1983"/>
      <c r="H34" s="1978"/>
      <c r="I34" s="1803"/>
      <c r="J34" s="1804"/>
    </row>
    <row r="35" spans="1:10" ht="14.25" customHeight="1">
      <c r="A35" s="1796"/>
      <c r="B35" s="1979"/>
      <c r="C35" s="1984"/>
      <c r="D35" s="1984"/>
      <c r="E35" s="1984"/>
      <c r="F35" s="1984"/>
      <c r="G35" s="1984"/>
      <c r="H35" s="1980"/>
      <c r="I35" s="1805"/>
      <c r="J35" s="1806"/>
    </row>
    <row r="36" spans="1:10" ht="14.25" customHeight="1">
      <c r="A36" s="1974" t="s">
        <v>830</v>
      </c>
      <c r="B36" s="1749" t="s">
        <v>941</v>
      </c>
      <c r="C36" s="1982"/>
      <c r="D36" s="1982"/>
      <c r="E36" s="1982"/>
      <c r="F36" s="1982"/>
      <c r="G36" s="1982"/>
      <c r="H36" s="1976"/>
      <c r="I36" s="1975" t="s">
        <v>940</v>
      </c>
      <c r="J36" s="1976"/>
    </row>
    <row r="37" spans="1:10" ht="14.25" customHeight="1">
      <c r="A37" s="1796"/>
      <c r="B37" s="1977"/>
      <c r="C37" s="1983"/>
      <c r="D37" s="1983"/>
      <c r="E37" s="1983"/>
      <c r="F37" s="1983"/>
      <c r="G37" s="1983"/>
      <c r="H37" s="1978"/>
      <c r="I37" s="1977"/>
      <c r="J37" s="1978"/>
    </row>
    <row r="38" spans="1:10" ht="17.25" customHeight="1">
      <c r="A38" s="1796"/>
      <c r="B38" s="1977"/>
      <c r="C38" s="1983"/>
      <c r="D38" s="1983"/>
      <c r="E38" s="1983"/>
      <c r="F38" s="1983"/>
      <c r="G38" s="1983"/>
      <c r="H38" s="1978"/>
      <c r="I38" s="1977"/>
      <c r="J38" s="1978"/>
    </row>
    <row r="39" spans="1:10" ht="17.25" customHeight="1">
      <c r="A39" s="1796"/>
      <c r="B39" s="1977"/>
      <c r="C39" s="1983"/>
      <c r="D39" s="1983"/>
      <c r="E39" s="1983"/>
      <c r="F39" s="1983"/>
      <c r="G39" s="1983"/>
      <c r="H39" s="1978"/>
      <c r="I39" s="1977"/>
      <c r="J39" s="1978"/>
    </row>
    <row r="40" spans="1:10" ht="14.25" customHeight="1">
      <c r="A40" s="1796"/>
      <c r="B40" s="1977"/>
      <c r="C40" s="1983"/>
      <c r="D40" s="1983"/>
      <c r="E40" s="1983"/>
      <c r="F40" s="1983"/>
      <c r="G40" s="1983"/>
      <c r="H40" s="1978"/>
      <c r="I40" s="1977"/>
      <c r="J40" s="1978"/>
    </row>
    <row r="41" spans="1:10" ht="14.25" customHeight="1">
      <c r="A41" s="1796"/>
      <c r="B41" s="1977"/>
      <c r="C41" s="1983"/>
      <c r="D41" s="1983"/>
      <c r="E41" s="1983"/>
      <c r="F41" s="1983"/>
      <c r="G41" s="1983"/>
      <c r="H41" s="1978"/>
      <c r="I41" s="1977"/>
      <c r="J41" s="1978"/>
    </row>
    <row r="42" spans="1:10" ht="14.25" customHeight="1">
      <c r="A42" s="1797"/>
      <c r="B42" s="1979"/>
      <c r="C42" s="1984"/>
      <c r="D42" s="1984"/>
      <c r="E42" s="1984"/>
      <c r="F42" s="1984"/>
      <c r="G42" s="1984"/>
      <c r="H42" s="1980"/>
      <c r="I42" s="1979"/>
      <c r="J42" s="1980"/>
    </row>
    <row r="43" spans="1:10" ht="14.25" customHeight="1">
      <c r="A43" s="1991" t="s">
        <v>846</v>
      </c>
      <c r="B43" s="35" t="s">
        <v>844</v>
      </c>
      <c r="C43" s="1034" t="s">
        <v>849</v>
      </c>
      <c r="D43" s="1073"/>
      <c r="E43" s="1073"/>
      <c r="F43" s="1073"/>
      <c r="G43" s="1073"/>
      <c r="H43" s="1035"/>
      <c r="I43" s="1036"/>
      <c r="J43" s="1036"/>
    </row>
    <row r="44" spans="1:10" ht="14.25" customHeight="1">
      <c r="A44" s="1992"/>
      <c r="B44" s="35" t="s">
        <v>842</v>
      </c>
      <c r="C44" s="1034" t="s">
        <v>849</v>
      </c>
      <c r="D44" s="1073"/>
      <c r="E44" s="1073"/>
      <c r="F44" s="1073"/>
      <c r="G44" s="1073"/>
      <c r="H44" s="1035"/>
      <c r="I44" s="1036"/>
      <c r="J44" s="1036"/>
    </row>
    <row r="45" spans="1:10" ht="14.25" customHeight="1">
      <c r="A45" s="1992"/>
      <c r="B45" s="35" t="s">
        <v>843</v>
      </c>
      <c r="C45" s="1034" t="s">
        <v>849</v>
      </c>
      <c r="D45" s="1073"/>
      <c r="E45" s="1073"/>
      <c r="F45" s="1073"/>
      <c r="G45" s="1073"/>
      <c r="H45" s="1035"/>
      <c r="I45" s="1036"/>
      <c r="J45" s="1036"/>
    </row>
    <row r="46" spans="1:10" ht="14.25" customHeight="1">
      <c r="A46" s="1992"/>
      <c r="B46" s="1975" t="s">
        <v>935</v>
      </c>
      <c r="C46" s="1776"/>
      <c r="D46" s="1776"/>
      <c r="E46" s="1776"/>
      <c r="F46" s="1776"/>
      <c r="G46" s="1776"/>
      <c r="H46" s="1777"/>
      <c r="I46" s="1996" t="s">
        <v>942</v>
      </c>
      <c r="J46" s="1976"/>
    </row>
    <row r="47" spans="1:10" ht="17.25" customHeight="1">
      <c r="A47" s="1992"/>
      <c r="B47" s="1993"/>
      <c r="C47" s="1994"/>
      <c r="D47" s="1994"/>
      <c r="E47" s="1994"/>
      <c r="F47" s="1994"/>
      <c r="G47" s="1994"/>
      <c r="H47" s="1995"/>
      <c r="I47" s="1977"/>
      <c r="J47" s="1978"/>
    </row>
    <row r="48" spans="1:10" ht="17.25" customHeight="1">
      <c r="A48" s="1992"/>
      <c r="B48" s="1993"/>
      <c r="C48" s="1994"/>
      <c r="D48" s="1994"/>
      <c r="E48" s="1994"/>
      <c r="F48" s="1994"/>
      <c r="G48" s="1994"/>
      <c r="H48" s="1995"/>
      <c r="I48" s="1977"/>
      <c r="J48" s="1978"/>
    </row>
    <row r="49" spans="1:10" ht="12" customHeight="1">
      <c r="A49" s="1992"/>
      <c r="B49" s="1993"/>
      <c r="C49" s="1994"/>
      <c r="D49" s="1994"/>
      <c r="E49" s="1994"/>
      <c r="F49" s="1994"/>
      <c r="G49" s="1994"/>
      <c r="H49" s="1995"/>
      <c r="I49" s="1977"/>
      <c r="J49" s="1978"/>
    </row>
    <row r="50" spans="1:10" ht="14.25" customHeight="1">
      <c r="A50" s="1992"/>
      <c r="B50" s="1993"/>
      <c r="C50" s="1994"/>
      <c r="D50" s="1994"/>
      <c r="E50" s="1994"/>
      <c r="F50" s="1994"/>
      <c r="G50" s="1994"/>
      <c r="H50" s="1995"/>
      <c r="I50" s="1977"/>
      <c r="J50" s="1978"/>
    </row>
    <row r="51" spans="1:10" ht="14.25" customHeight="1">
      <c r="A51" s="1992"/>
      <c r="B51" s="1993"/>
      <c r="C51" s="1994"/>
      <c r="D51" s="1994"/>
      <c r="E51" s="1994"/>
      <c r="F51" s="1994"/>
      <c r="G51" s="1994"/>
      <c r="H51" s="1995"/>
      <c r="I51" s="1977"/>
      <c r="J51" s="1978"/>
    </row>
    <row r="52" spans="1:10" ht="6.75" customHeight="1">
      <c r="A52" s="1992"/>
      <c r="B52" s="1778"/>
      <c r="C52" s="1779"/>
      <c r="D52" s="1779"/>
      <c r="E52" s="1779"/>
      <c r="F52" s="1779"/>
      <c r="G52" s="1779"/>
      <c r="H52" s="1780"/>
      <c r="I52" s="1979"/>
      <c r="J52" s="1980"/>
    </row>
    <row r="53" spans="1:10" ht="14.25" customHeight="1">
      <c r="A53" s="1991" t="s">
        <v>847</v>
      </c>
      <c r="B53" s="1036"/>
      <c r="C53" s="1036"/>
      <c r="D53" s="1036"/>
      <c r="E53" s="1036"/>
      <c r="F53" s="1036"/>
      <c r="G53" s="1036"/>
      <c r="H53" s="1036"/>
      <c r="I53" s="1036"/>
      <c r="J53" s="1036"/>
    </row>
    <row r="54" spans="1:10" ht="27.75" customHeight="1">
      <c r="A54" s="1991"/>
      <c r="B54" s="1036"/>
      <c r="C54" s="1036"/>
      <c r="D54" s="1036"/>
      <c r="E54" s="1036"/>
      <c r="F54" s="1036"/>
      <c r="G54" s="1036"/>
      <c r="H54" s="1036"/>
      <c r="I54" s="1036"/>
      <c r="J54" s="1036"/>
    </row>
    <row r="55" spans="1:10" ht="33" customHeight="1">
      <c r="A55" s="1991"/>
      <c r="B55" s="1036"/>
      <c r="C55" s="1036"/>
      <c r="D55" s="1036"/>
      <c r="E55" s="1036"/>
      <c r="F55" s="1036"/>
      <c r="G55" s="1036"/>
      <c r="H55" s="1036"/>
      <c r="I55" s="1036"/>
      <c r="J55" s="1036"/>
    </row>
    <row r="56" spans="1:11" ht="14.25" customHeight="1">
      <c r="A56" s="23"/>
      <c r="B56" s="1205"/>
      <c r="C56" s="1205"/>
      <c r="D56" s="1205"/>
      <c r="E56" s="1205"/>
      <c r="F56" s="1205"/>
      <c r="G56" s="1205"/>
      <c r="H56" s="1205"/>
      <c r="I56" s="34"/>
      <c r="J56" s="34"/>
      <c r="K56" s="33"/>
    </row>
    <row r="57" spans="1:11" ht="14.25" customHeight="1">
      <c r="A57" s="23"/>
      <c r="B57" s="1205"/>
      <c r="C57" s="1205"/>
      <c r="D57" s="1205"/>
      <c r="E57" s="1205"/>
      <c r="F57" s="1205"/>
      <c r="G57" s="1205"/>
      <c r="H57" s="1205"/>
      <c r="I57" s="34"/>
      <c r="J57" s="34"/>
      <c r="K57" s="33"/>
    </row>
    <row r="58" spans="1:11" ht="14.25" customHeight="1">
      <c r="A58" s="23"/>
      <c r="B58" s="1205"/>
      <c r="C58" s="1205"/>
      <c r="D58" s="1205"/>
      <c r="E58" s="1205"/>
      <c r="F58" s="1205"/>
      <c r="G58" s="1205"/>
      <c r="H58" s="1205"/>
      <c r="I58" s="34"/>
      <c r="J58" s="34"/>
      <c r="K58" s="33"/>
    </row>
    <row r="59" spans="1:11" ht="14.25" customHeight="1">
      <c r="A59" s="23"/>
      <c r="B59" s="1205"/>
      <c r="C59" s="1205"/>
      <c r="D59" s="1205"/>
      <c r="E59" s="1205"/>
      <c r="F59" s="1205"/>
      <c r="G59" s="1205"/>
      <c r="H59" s="1205"/>
      <c r="I59" s="34"/>
      <c r="J59" s="34"/>
      <c r="K59" s="33"/>
    </row>
    <row r="60" spans="1:11" ht="14.25" customHeight="1">
      <c r="A60" s="23"/>
      <c r="B60" s="1205"/>
      <c r="C60" s="1205"/>
      <c r="D60" s="1205"/>
      <c r="E60" s="1205"/>
      <c r="F60" s="1205"/>
      <c r="G60" s="1205"/>
      <c r="H60" s="1205"/>
      <c r="I60" s="34"/>
      <c r="J60" s="34"/>
      <c r="K60" s="33"/>
    </row>
    <row r="61" spans="1:11" ht="17.25">
      <c r="A61" s="22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7.25">
      <c r="A62" s="22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4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</sheetData>
  <sheetProtection password="C663" sheet="1"/>
  <mergeCells count="53">
    <mergeCell ref="B59:H59"/>
    <mergeCell ref="B60:H60"/>
    <mergeCell ref="A53:A55"/>
    <mergeCell ref="B53:H55"/>
    <mergeCell ref="B56:H56"/>
    <mergeCell ref="B57:H57"/>
    <mergeCell ref="I53:J55"/>
    <mergeCell ref="B58:H58"/>
    <mergeCell ref="B29:H35"/>
    <mergeCell ref="B36:H42"/>
    <mergeCell ref="B46:H52"/>
    <mergeCell ref="I46:J52"/>
    <mergeCell ref="I36:J42"/>
    <mergeCell ref="I29:J35"/>
    <mergeCell ref="A7:J7"/>
    <mergeCell ref="A43:A52"/>
    <mergeCell ref="C43:H43"/>
    <mergeCell ref="C44:H44"/>
    <mergeCell ref="C45:H45"/>
    <mergeCell ref="I18:J18"/>
    <mergeCell ref="I43:J43"/>
    <mergeCell ref="I44:J44"/>
    <mergeCell ref="I45:J45"/>
    <mergeCell ref="C19:H19"/>
    <mergeCell ref="A19:A21"/>
    <mergeCell ref="C18:H18"/>
    <mergeCell ref="A22:A28"/>
    <mergeCell ref="A29:A35"/>
    <mergeCell ref="C21:H21"/>
    <mergeCell ref="I19:J19"/>
    <mergeCell ref="I20:J20"/>
    <mergeCell ref="I21:J21"/>
    <mergeCell ref="C20:H20"/>
    <mergeCell ref="A8:J8"/>
    <mergeCell ref="A15:J15"/>
    <mergeCell ref="A16:J16"/>
    <mergeCell ref="A9:J9"/>
    <mergeCell ref="A1:I1"/>
    <mergeCell ref="A2:J2"/>
    <mergeCell ref="A3:J3"/>
    <mergeCell ref="A4:J4"/>
    <mergeCell ref="A5:J5"/>
    <mergeCell ref="A6:J6"/>
    <mergeCell ref="A17:J17"/>
    <mergeCell ref="A36:A42"/>
    <mergeCell ref="I22:J28"/>
    <mergeCell ref="B22:H28"/>
    <mergeCell ref="A10:J10"/>
    <mergeCell ref="K8:U8"/>
    <mergeCell ref="A11:J11"/>
    <mergeCell ref="A12:J12"/>
    <mergeCell ref="A13:J13"/>
    <mergeCell ref="A14:J14"/>
  </mergeCells>
  <printOptions/>
  <pageMargins left="0.2" right="0.45" top="0.75" bottom="0.75" header="0.3" footer="0.3"/>
  <pageSetup horizontalDpi="300" verticalDpi="3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view="pageLayout" workbookViewId="0" topLeftCell="A3">
      <selection activeCell="H16" sqref="H16:H17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9.421875" style="0" customWidth="1"/>
    <col min="4" max="4" width="10.57421875" style="0" customWidth="1"/>
    <col min="5" max="5" width="12.8515625" style="0" customWidth="1"/>
    <col min="6" max="6" width="14.8515625" style="0" customWidth="1"/>
    <col min="7" max="7" width="0.2890625" style="0" hidden="1" customWidth="1"/>
    <col min="8" max="8" width="14.421875" style="0" customWidth="1"/>
    <col min="9" max="9" width="12.28125" style="0" customWidth="1"/>
    <col min="10" max="10" width="11.28125" style="0" customWidth="1"/>
    <col min="11" max="11" width="16.421875" style="0" customWidth="1"/>
    <col min="12" max="12" width="13.8515625" style="0" customWidth="1"/>
    <col min="13" max="13" width="15.140625" style="0" customWidth="1"/>
    <col min="14" max="14" width="19.57421875" style="0" hidden="1" customWidth="1"/>
    <col min="15" max="15" width="13.28125" style="0" customWidth="1"/>
    <col min="16" max="16" width="3.8515625" style="0" customWidth="1"/>
    <col min="17" max="17" width="10.7109375" style="0" customWidth="1"/>
    <col min="18" max="18" width="10.00390625" style="0" hidden="1" customWidth="1"/>
    <col min="19" max="19" width="14.57421875" style="0" customWidth="1"/>
    <col min="20" max="20" width="0.13671875" style="0" hidden="1" customWidth="1"/>
    <col min="21" max="21" width="9.140625" style="0" hidden="1" customWidth="1"/>
    <col min="22" max="22" width="7.7109375" style="0" customWidth="1"/>
  </cols>
  <sheetData>
    <row r="1" spans="1:20" ht="15.75" hidden="1">
      <c r="A1" s="1"/>
      <c r="B1" s="1"/>
      <c r="C1" s="1"/>
      <c r="D1" s="1"/>
      <c r="E1" s="1"/>
      <c r="F1" s="1"/>
      <c r="G1" s="6"/>
      <c r="H1" s="8"/>
      <c r="I1" s="8"/>
      <c r="J1" s="8"/>
      <c r="K1" s="8"/>
      <c r="L1" s="8"/>
      <c r="M1" s="7"/>
      <c r="N1" s="1"/>
      <c r="O1" s="1"/>
      <c r="P1" s="1"/>
      <c r="Q1" s="1"/>
      <c r="R1" s="1"/>
      <c r="S1" s="1"/>
      <c r="T1" s="1"/>
    </row>
    <row r="2" spans="1:20" ht="15.75" customHeight="1" hidden="1">
      <c r="A2" s="1"/>
      <c r="B2" s="1"/>
      <c r="C2" s="1"/>
      <c r="D2" s="1"/>
      <c r="E2" s="1"/>
      <c r="F2" s="1"/>
      <c r="G2" s="6"/>
      <c r="H2" s="8"/>
      <c r="I2" s="8"/>
      <c r="J2" s="8"/>
      <c r="K2" s="8"/>
      <c r="L2" s="9"/>
      <c r="M2" s="7"/>
      <c r="N2" s="1"/>
      <c r="O2" s="1"/>
      <c r="P2" s="1"/>
      <c r="Q2" s="1"/>
      <c r="R2" s="1"/>
      <c r="S2" s="1"/>
      <c r="T2" s="1"/>
    </row>
    <row r="3" spans="1:20" ht="14.25" customHeight="1">
      <c r="A3" s="27"/>
      <c r="B3" s="27"/>
      <c r="C3" s="27"/>
      <c r="D3" s="27"/>
      <c r="E3" s="27"/>
      <c r="F3" s="1091"/>
      <c r="G3" s="1091"/>
      <c r="H3" s="1091"/>
      <c r="I3" s="1091"/>
      <c r="J3" s="1091"/>
      <c r="K3" s="27" t="s">
        <v>19</v>
      </c>
      <c r="L3" s="27"/>
      <c r="M3" s="1092"/>
      <c r="N3" s="1092"/>
      <c r="O3" s="1092"/>
      <c r="P3" s="249"/>
      <c r="Q3" s="249"/>
      <c r="R3" s="1"/>
      <c r="S3" s="1"/>
      <c r="T3" s="1"/>
    </row>
    <row r="4" spans="1:20" ht="18" customHeight="1">
      <c r="A4" s="27"/>
      <c r="B4" s="27"/>
      <c r="C4" s="27"/>
      <c r="D4" s="27"/>
      <c r="E4" s="27"/>
      <c r="F4" s="1040" t="s">
        <v>773</v>
      </c>
      <c r="G4" s="1040"/>
      <c r="H4" s="1040"/>
      <c r="I4" s="1040"/>
      <c r="J4" s="1040"/>
      <c r="K4" s="27"/>
      <c r="L4" s="27"/>
      <c r="M4" s="1063" t="s">
        <v>55</v>
      </c>
      <c r="N4" s="1063"/>
      <c r="O4" s="1063"/>
      <c r="P4" s="249"/>
      <c r="Q4" s="249"/>
      <c r="R4" s="1"/>
      <c r="S4" s="1"/>
      <c r="T4" s="1"/>
    </row>
    <row r="5" spans="1:20" ht="19.5" customHeight="1">
      <c r="A5" s="27"/>
      <c r="B5" s="27"/>
      <c r="C5" s="27"/>
      <c r="D5" s="27"/>
      <c r="E5" s="27"/>
      <c r="F5" s="1039" t="s">
        <v>772</v>
      </c>
      <c r="G5" s="1040"/>
      <c r="H5" s="1040"/>
      <c r="I5" s="1040"/>
      <c r="J5" s="1040"/>
      <c r="K5" s="27"/>
      <c r="L5" s="27"/>
      <c r="M5" s="250"/>
      <c r="N5" s="250"/>
      <c r="O5" s="250"/>
      <c r="P5" s="249"/>
      <c r="Q5" s="249"/>
      <c r="R5" s="1"/>
      <c r="S5" s="1"/>
      <c r="T5" s="1"/>
    </row>
    <row r="6" spans="1:20" ht="27.75" customHeight="1">
      <c r="A6" s="27"/>
      <c r="B6" s="27"/>
      <c r="C6" s="27"/>
      <c r="D6" s="1065" t="s">
        <v>706</v>
      </c>
      <c r="E6" s="1065"/>
      <c r="F6" s="1065"/>
      <c r="G6" s="1065"/>
      <c r="H6" s="1065"/>
      <c r="I6" s="1065"/>
      <c r="J6" s="1065"/>
      <c r="K6" s="1065"/>
      <c r="L6" s="1065"/>
      <c r="M6" s="250"/>
      <c r="N6" s="250"/>
      <c r="O6" s="250"/>
      <c r="P6" s="249"/>
      <c r="Q6" s="249"/>
      <c r="R6" s="7"/>
      <c r="S6" s="7"/>
      <c r="T6" s="1"/>
    </row>
    <row r="7" spans="1:20" ht="1.5" customHeight="1">
      <c r="A7" s="26"/>
      <c r="B7" s="26"/>
      <c r="C7" s="26"/>
      <c r="D7" s="22"/>
      <c r="E7" s="26"/>
      <c r="F7" s="26"/>
      <c r="G7" s="26"/>
      <c r="H7" s="27"/>
      <c r="I7" s="27"/>
      <c r="J7" s="26"/>
      <c r="K7" s="27"/>
      <c r="L7" s="23"/>
      <c r="M7" s="26"/>
      <c r="N7" s="26"/>
      <c r="O7" s="26"/>
      <c r="P7" s="1"/>
      <c r="Q7" s="1"/>
      <c r="R7" s="1"/>
      <c r="S7" s="1"/>
      <c r="T7" s="1"/>
    </row>
    <row r="8" spans="1:20" ht="20.25" customHeight="1">
      <c r="A8" s="1061" t="s">
        <v>27</v>
      </c>
      <c r="B8" s="1061"/>
      <c r="C8" s="1064" t="s">
        <v>944</v>
      </c>
      <c r="D8" s="1064"/>
      <c r="E8" s="1066" t="s">
        <v>790</v>
      </c>
      <c r="F8" s="1066"/>
      <c r="G8" s="1066"/>
      <c r="H8" s="1066"/>
      <c r="I8" s="1066"/>
      <c r="J8" s="23"/>
      <c r="K8" s="23"/>
      <c r="L8" s="23"/>
      <c r="M8" s="1093"/>
      <c r="N8" s="1093"/>
      <c r="O8" s="1093"/>
      <c r="P8" s="249"/>
      <c r="Q8" s="249"/>
      <c r="R8" s="249"/>
      <c r="S8" s="249"/>
      <c r="T8" s="1"/>
    </row>
    <row r="9" spans="1:20" ht="8.25" customHeight="1">
      <c r="A9" s="28"/>
      <c r="B9" s="28"/>
      <c r="C9" s="28"/>
      <c r="D9" s="28"/>
      <c r="E9" s="28"/>
      <c r="F9" s="28"/>
      <c r="G9" s="28"/>
      <c r="H9" s="22"/>
      <c r="I9" s="28"/>
      <c r="J9" s="28"/>
      <c r="K9" s="28"/>
      <c r="L9" s="28"/>
      <c r="M9" s="22"/>
      <c r="N9" s="28"/>
      <c r="O9" s="22"/>
      <c r="P9" s="1"/>
      <c r="Q9" s="1"/>
      <c r="R9" s="1"/>
      <c r="S9" s="1"/>
      <c r="T9" s="1"/>
    </row>
    <row r="10" spans="1:20" ht="17.25">
      <c r="A10" s="81" t="s">
        <v>28</v>
      </c>
      <c r="B10" s="1070" t="s">
        <v>29</v>
      </c>
      <c r="C10" s="1071"/>
      <c r="D10" s="1072"/>
      <c r="E10" s="81" t="s">
        <v>30</v>
      </c>
      <c r="F10" s="81" t="s">
        <v>31</v>
      </c>
      <c r="G10" s="83"/>
      <c r="H10" s="81" t="s">
        <v>44</v>
      </c>
      <c r="I10" s="81" t="s">
        <v>32</v>
      </c>
      <c r="J10" s="81" t="s">
        <v>44</v>
      </c>
      <c r="K10" s="81" t="s">
        <v>791</v>
      </c>
      <c r="L10" s="82" t="s">
        <v>791</v>
      </c>
      <c r="M10" s="81" t="s">
        <v>791</v>
      </c>
      <c r="N10" s="84"/>
      <c r="O10" s="81" t="s">
        <v>39</v>
      </c>
      <c r="P10" s="10"/>
      <c r="Q10" s="490" t="s">
        <v>303</v>
      </c>
      <c r="R10" s="491"/>
      <c r="S10" s="4"/>
      <c r="T10" s="1"/>
    </row>
    <row r="11" spans="1:20" ht="17.25">
      <c r="A11" s="85" t="s">
        <v>0</v>
      </c>
      <c r="B11" s="1074"/>
      <c r="C11" s="1064"/>
      <c r="D11" s="1075"/>
      <c r="E11" s="85" t="s">
        <v>157</v>
      </c>
      <c r="F11" s="85"/>
      <c r="G11" s="87"/>
      <c r="H11" s="85" t="s">
        <v>43</v>
      </c>
      <c r="I11" s="85" t="s">
        <v>159</v>
      </c>
      <c r="J11" s="85" t="s">
        <v>49</v>
      </c>
      <c r="K11" s="85" t="s">
        <v>35</v>
      </c>
      <c r="L11" s="86" t="s">
        <v>35</v>
      </c>
      <c r="M11" s="85" t="s">
        <v>38</v>
      </c>
      <c r="N11" s="30"/>
      <c r="O11" s="85" t="s">
        <v>40</v>
      </c>
      <c r="P11" s="10"/>
      <c r="Q11" s="490" t="s">
        <v>304</v>
      </c>
      <c r="R11" s="491"/>
      <c r="S11" s="4"/>
      <c r="T11" s="1"/>
    </row>
    <row r="12" spans="1:20" ht="17.25">
      <c r="A12" s="85"/>
      <c r="B12" s="1076"/>
      <c r="C12" s="1077"/>
      <c r="D12" s="1078"/>
      <c r="E12" s="85" t="s">
        <v>10</v>
      </c>
      <c r="F12" s="88"/>
      <c r="G12" s="87"/>
      <c r="H12" s="89"/>
      <c r="I12" s="85" t="s">
        <v>33</v>
      </c>
      <c r="J12" s="85" t="s">
        <v>34</v>
      </c>
      <c r="K12" s="85" t="s">
        <v>36</v>
      </c>
      <c r="L12" s="86" t="s">
        <v>37</v>
      </c>
      <c r="M12" s="89" t="s">
        <v>158</v>
      </c>
      <c r="N12" s="30"/>
      <c r="O12" s="93" t="s">
        <v>41</v>
      </c>
      <c r="P12" s="10"/>
      <c r="Q12" s="492"/>
      <c r="R12" s="491"/>
      <c r="S12" s="4"/>
      <c r="T12" s="1"/>
    </row>
    <row r="13" spans="1:19" ht="12.75" customHeight="1">
      <c r="A13" s="32">
        <v>1</v>
      </c>
      <c r="B13" s="1073">
        <v>2</v>
      </c>
      <c r="C13" s="1073"/>
      <c r="D13" s="1035"/>
      <c r="E13" s="32">
        <v>3</v>
      </c>
      <c r="F13" s="32">
        <v>4</v>
      </c>
      <c r="G13" s="24"/>
      <c r="H13" s="32">
        <v>5</v>
      </c>
      <c r="I13" s="32">
        <v>6</v>
      </c>
      <c r="J13" s="32">
        <v>7</v>
      </c>
      <c r="K13" s="32">
        <v>8</v>
      </c>
      <c r="L13" s="72">
        <v>9</v>
      </c>
      <c r="M13" s="32">
        <v>10</v>
      </c>
      <c r="N13" s="56"/>
      <c r="O13" s="32">
        <v>11</v>
      </c>
      <c r="P13" s="50"/>
      <c r="Q13" s="1062"/>
      <c r="R13" s="1062"/>
      <c r="S13" s="11"/>
    </row>
    <row r="14" spans="1:19" ht="17.25">
      <c r="A14" s="15">
        <v>1</v>
      </c>
      <c r="B14" s="1082" t="s">
        <v>619</v>
      </c>
      <c r="C14" s="1083"/>
      <c r="D14" s="1084"/>
      <c r="E14" s="90">
        <v>0</v>
      </c>
      <c r="F14" s="1053">
        <v>0</v>
      </c>
      <c r="G14" s="79"/>
      <c r="H14" s="1053">
        <v>0</v>
      </c>
      <c r="I14" s="1047">
        <v>0</v>
      </c>
      <c r="J14" s="1047">
        <v>0</v>
      </c>
      <c r="K14" s="1047">
        <v>0</v>
      </c>
      <c r="L14" s="1047">
        <v>0</v>
      </c>
      <c r="M14" s="1047">
        <f>K14+L14</f>
        <v>0</v>
      </c>
      <c r="N14" s="674"/>
      <c r="O14" s="1049">
        <f>SUM(E14+F14+I14)-(H14+J14)</f>
        <v>0</v>
      </c>
      <c r="P14" s="34"/>
      <c r="Q14" s="1046">
        <v>0</v>
      </c>
      <c r="R14" s="222"/>
      <c r="S14" s="2"/>
    </row>
    <row r="15" spans="1:19" ht="15" customHeight="1">
      <c r="A15" s="16"/>
      <c r="B15" s="1067" t="s">
        <v>42</v>
      </c>
      <c r="C15" s="1068"/>
      <c r="D15" s="1069"/>
      <c r="E15" s="91"/>
      <c r="F15" s="1054"/>
      <c r="G15" s="80"/>
      <c r="H15" s="1054"/>
      <c r="I15" s="1048"/>
      <c r="J15" s="1048"/>
      <c r="K15" s="1048"/>
      <c r="L15" s="1048"/>
      <c r="M15" s="1048"/>
      <c r="N15" s="596"/>
      <c r="O15" s="1050"/>
      <c r="P15" s="34"/>
      <c r="Q15" s="1046"/>
      <c r="R15" s="222"/>
      <c r="S15" s="2"/>
    </row>
    <row r="16" spans="1:19" ht="17.25">
      <c r="A16" s="17">
        <v>2</v>
      </c>
      <c r="B16" s="1079" t="s">
        <v>620</v>
      </c>
      <c r="C16" s="1080"/>
      <c r="D16" s="1081"/>
      <c r="E16" s="235">
        <v>0</v>
      </c>
      <c r="F16" s="1047">
        <f>H18+H29+H31</f>
        <v>4853</v>
      </c>
      <c r="G16" s="487"/>
      <c r="H16" s="1047">
        <v>4853</v>
      </c>
      <c r="I16" s="1047">
        <v>0</v>
      </c>
      <c r="J16" s="1047">
        <v>0</v>
      </c>
      <c r="K16" s="1047">
        <v>0</v>
      </c>
      <c r="L16" s="1047">
        <v>0</v>
      </c>
      <c r="M16" s="1047">
        <f>K16+L16</f>
        <v>0</v>
      </c>
      <c r="N16" s="596"/>
      <c r="O16" s="1049">
        <f>SUM(E16+F16+I16)-(H16+J16)</f>
        <v>0</v>
      </c>
      <c r="P16" s="34"/>
      <c r="Q16" s="1046">
        <v>0</v>
      </c>
      <c r="R16" s="222"/>
      <c r="S16" s="2"/>
    </row>
    <row r="17" spans="1:19" ht="14.25" customHeight="1">
      <c r="A17" s="18"/>
      <c r="B17" s="1067" t="s">
        <v>45</v>
      </c>
      <c r="C17" s="1068"/>
      <c r="D17" s="1069"/>
      <c r="E17" s="236"/>
      <c r="F17" s="1048"/>
      <c r="G17" s="487"/>
      <c r="H17" s="1048"/>
      <c r="I17" s="1048"/>
      <c r="J17" s="1048"/>
      <c r="K17" s="1048"/>
      <c r="L17" s="1048"/>
      <c r="M17" s="1048"/>
      <c r="N17" s="596"/>
      <c r="O17" s="1050"/>
      <c r="P17" s="34"/>
      <c r="Q17" s="1046"/>
      <c r="R17" s="222"/>
      <c r="S17" s="2"/>
    </row>
    <row r="18" spans="1:19" ht="17.25">
      <c r="A18" s="17">
        <v>3</v>
      </c>
      <c r="B18" s="1079" t="s">
        <v>618</v>
      </c>
      <c r="C18" s="1080"/>
      <c r="D18" s="1081"/>
      <c r="E18" s="1059">
        <v>1379684</v>
      </c>
      <c r="F18" s="1047">
        <f>'Daily collection @ Bank joma'!K25</f>
        <v>239676</v>
      </c>
      <c r="G18" s="487"/>
      <c r="H18" s="1047"/>
      <c r="I18" s="1047"/>
      <c r="J18" s="1047"/>
      <c r="K18" s="1047">
        <v>293731</v>
      </c>
      <c r="L18" s="1047">
        <v>28118</v>
      </c>
      <c r="M18" s="1047">
        <f>K18-L18</f>
        <v>265613</v>
      </c>
      <c r="N18" s="596"/>
      <c r="O18" s="1049">
        <f>SUM(E18+F18+I18)-(H18+J18)</f>
        <v>1619360</v>
      </c>
      <c r="P18" s="34"/>
      <c r="Q18" s="1044"/>
      <c r="R18" s="222"/>
      <c r="S18" s="2"/>
    </row>
    <row r="19" spans="1:19" ht="14.25" customHeight="1">
      <c r="A19" s="18"/>
      <c r="B19" s="1067" t="s">
        <v>46</v>
      </c>
      <c r="C19" s="1068"/>
      <c r="D19" s="1069"/>
      <c r="E19" s="1060"/>
      <c r="F19" s="1048"/>
      <c r="G19" s="487"/>
      <c r="H19" s="1048"/>
      <c r="I19" s="1048"/>
      <c r="J19" s="1048"/>
      <c r="K19" s="1048"/>
      <c r="L19" s="1048"/>
      <c r="M19" s="1048"/>
      <c r="N19" s="596"/>
      <c r="O19" s="1050"/>
      <c r="P19" s="34"/>
      <c r="Q19" s="1044"/>
      <c r="R19" s="222"/>
      <c r="S19" s="2"/>
    </row>
    <row r="20" spans="1:19" ht="17.25">
      <c r="A20" s="17">
        <v>4</v>
      </c>
      <c r="B20" s="1079" t="s">
        <v>621</v>
      </c>
      <c r="C20" s="1080"/>
      <c r="D20" s="1081"/>
      <c r="E20" s="1059">
        <v>987784</v>
      </c>
      <c r="F20" s="1047">
        <f>'Daily collection @ Bank joma'!L25</f>
        <v>17143</v>
      </c>
      <c r="G20" s="487"/>
      <c r="H20" s="1047">
        <f>'Daily collection @ Bank joma'!L27</f>
        <v>0</v>
      </c>
      <c r="I20" s="1047"/>
      <c r="J20" s="1047"/>
      <c r="K20" s="1047">
        <v>132973</v>
      </c>
      <c r="L20" s="1047">
        <v>15488</v>
      </c>
      <c r="M20" s="1047">
        <f>K20-L20</f>
        <v>117485</v>
      </c>
      <c r="N20" s="675"/>
      <c r="O20" s="1049">
        <f>SUM(E20+F20+I20)-(H20+J20)</f>
        <v>1004927</v>
      </c>
      <c r="P20" s="34"/>
      <c r="Q20" s="1044"/>
      <c r="R20" s="222"/>
      <c r="S20" s="2"/>
    </row>
    <row r="21" spans="1:19" ht="14.25" customHeight="1">
      <c r="A21" s="16"/>
      <c r="B21" s="1085" t="s">
        <v>47</v>
      </c>
      <c r="C21" s="1086"/>
      <c r="D21" s="1087"/>
      <c r="E21" s="1060"/>
      <c r="F21" s="1048"/>
      <c r="G21" s="487"/>
      <c r="H21" s="1048"/>
      <c r="I21" s="1048"/>
      <c r="J21" s="1048"/>
      <c r="K21" s="1048"/>
      <c r="L21" s="1048"/>
      <c r="M21" s="1048"/>
      <c r="N21" s="675"/>
      <c r="O21" s="1050"/>
      <c r="P21" s="34"/>
      <c r="Q21" s="1044"/>
      <c r="R21" s="222"/>
      <c r="S21" s="2"/>
    </row>
    <row r="22" spans="1:19" ht="17.25" customHeight="1">
      <c r="A22" s="1088" t="s">
        <v>48</v>
      </c>
      <c r="B22" s="1089"/>
      <c r="C22" s="1089"/>
      <c r="D22" s="1090"/>
      <c r="E22" s="237">
        <f>E18+E20</f>
        <v>2367468</v>
      </c>
      <c r="F22" s="517">
        <f>F18+F20</f>
        <v>256819</v>
      </c>
      <c r="G22" s="488"/>
      <c r="H22" s="517">
        <f aca="true" t="shared" si="0" ref="H22:M22">SUM(H14:H21)</f>
        <v>4853</v>
      </c>
      <c r="I22" s="517"/>
      <c r="J22" s="517"/>
      <c r="K22" s="517">
        <f t="shared" si="0"/>
        <v>426704</v>
      </c>
      <c r="L22" s="517">
        <f t="shared" si="0"/>
        <v>43606</v>
      </c>
      <c r="M22" s="676">
        <f t="shared" si="0"/>
        <v>383098</v>
      </c>
      <c r="N22" s="517"/>
      <c r="O22" s="677">
        <f>SUM(O14:O21)</f>
        <v>2624287</v>
      </c>
      <c r="P22" s="65"/>
      <c r="Q22" s="237"/>
      <c r="R22" s="222"/>
      <c r="S22" s="2"/>
    </row>
    <row r="23" spans="1:18" ht="17.25">
      <c r="A23" s="19">
        <v>5</v>
      </c>
      <c r="B23" s="1082" t="s">
        <v>622</v>
      </c>
      <c r="C23" s="1083"/>
      <c r="D23" s="1083"/>
      <c r="E23" s="1103">
        <v>469118</v>
      </c>
      <c r="F23" s="1047">
        <f>'Daily collection @ Bank joma'!N25</f>
        <v>5270</v>
      </c>
      <c r="G23" s="489"/>
      <c r="H23" s="1047">
        <v>0</v>
      </c>
      <c r="I23" s="1047"/>
      <c r="J23" s="1047"/>
      <c r="K23" s="1047">
        <v>74421</v>
      </c>
      <c r="L23" s="1047">
        <v>12330</v>
      </c>
      <c r="M23" s="1047">
        <f>K23-L23</f>
        <v>62091</v>
      </c>
      <c r="N23" s="819"/>
      <c r="O23" s="1055">
        <f>SUM(E23+F23+I23)-(H23+J23)</f>
        <v>474388</v>
      </c>
      <c r="P23" s="34"/>
      <c r="Q23" s="1044"/>
      <c r="R23" s="221"/>
    </row>
    <row r="24" spans="1:18" ht="12.75" customHeight="1">
      <c r="A24" s="20"/>
      <c r="B24" s="1067" t="s">
        <v>50</v>
      </c>
      <c r="C24" s="1068"/>
      <c r="D24" s="1068"/>
      <c r="E24" s="1104"/>
      <c r="F24" s="1048"/>
      <c r="G24" s="487"/>
      <c r="H24" s="1048"/>
      <c r="I24" s="1048"/>
      <c r="J24" s="1048"/>
      <c r="K24" s="1048"/>
      <c r="L24" s="1048"/>
      <c r="M24" s="1048"/>
      <c r="N24" s="675"/>
      <c r="O24" s="1056"/>
      <c r="P24" s="34"/>
      <c r="Q24" s="1044"/>
      <c r="R24" s="221"/>
    </row>
    <row r="25" spans="1:18" ht="17.25">
      <c r="A25" s="21">
        <v>6</v>
      </c>
      <c r="B25" s="1079" t="s">
        <v>623</v>
      </c>
      <c r="C25" s="1080"/>
      <c r="D25" s="1080"/>
      <c r="E25" s="1103">
        <v>240384</v>
      </c>
      <c r="F25" s="1047">
        <f>'Daily collection @ Bank joma'!O25</f>
        <v>2635</v>
      </c>
      <c r="G25" s="487"/>
      <c r="H25" s="1047">
        <f>'Daily collection @ Bank joma'!O27</f>
        <v>0</v>
      </c>
      <c r="I25" s="1047"/>
      <c r="J25" s="1047"/>
      <c r="K25" s="1047">
        <v>46115</v>
      </c>
      <c r="L25" s="1047">
        <v>9197</v>
      </c>
      <c r="M25" s="1047">
        <f>K25-L25</f>
        <v>36918</v>
      </c>
      <c r="N25" s="675"/>
      <c r="O25" s="1055">
        <f>SUM(E25+F25+I25)-(H25+J25)</f>
        <v>243019</v>
      </c>
      <c r="P25" s="34"/>
      <c r="Q25" s="1044"/>
      <c r="R25" s="221"/>
    </row>
    <row r="26" spans="1:18" ht="14.25" customHeight="1">
      <c r="A26" s="20"/>
      <c r="B26" s="1067" t="s">
        <v>51</v>
      </c>
      <c r="C26" s="1068"/>
      <c r="D26" s="1068"/>
      <c r="E26" s="1104"/>
      <c r="F26" s="1048"/>
      <c r="G26" s="487"/>
      <c r="H26" s="1048"/>
      <c r="I26" s="1048"/>
      <c r="J26" s="1048"/>
      <c r="K26" s="1048"/>
      <c r="L26" s="1048"/>
      <c r="M26" s="1048"/>
      <c r="N26" s="675"/>
      <c r="O26" s="1056"/>
      <c r="P26" s="34"/>
      <c r="Q26" s="1044"/>
      <c r="R26" s="221"/>
    </row>
    <row r="27" spans="1:18" ht="17.25">
      <c r="A27" s="21">
        <v>7</v>
      </c>
      <c r="B27" s="1097" t="s">
        <v>624</v>
      </c>
      <c r="C27" s="1098"/>
      <c r="D27" s="1098"/>
      <c r="E27" s="1105">
        <v>240384</v>
      </c>
      <c r="F27" s="1051">
        <f>'Daily collection @ Bank joma'!P25</f>
        <v>2635</v>
      </c>
      <c r="G27" s="820"/>
      <c r="H27" s="1051">
        <f>'Daily collection @ Bank joma'!P27</f>
        <v>0</v>
      </c>
      <c r="I27" s="1051"/>
      <c r="J27" s="1051"/>
      <c r="K27" s="1051">
        <v>46116</v>
      </c>
      <c r="L27" s="1051">
        <v>9198</v>
      </c>
      <c r="M27" s="1051">
        <f>K27-L27</f>
        <v>36918</v>
      </c>
      <c r="N27" s="821"/>
      <c r="O27" s="1057">
        <f>SUM(E27+F27+I27)-(H27+J27)</f>
        <v>243019</v>
      </c>
      <c r="P27" s="34"/>
      <c r="Q27" s="1044"/>
      <c r="R27" s="221"/>
    </row>
    <row r="28" spans="1:18" ht="15" customHeight="1">
      <c r="A28" s="20"/>
      <c r="B28" s="1099" t="s">
        <v>52</v>
      </c>
      <c r="C28" s="1100"/>
      <c r="D28" s="1100"/>
      <c r="E28" s="1106"/>
      <c r="F28" s="1052"/>
      <c r="G28" s="820"/>
      <c r="H28" s="1052"/>
      <c r="I28" s="1052"/>
      <c r="J28" s="1052"/>
      <c r="K28" s="1052"/>
      <c r="L28" s="1052"/>
      <c r="M28" s="1052"/>
      <c r="N28" s="821"/>
      <c r="O28" s="1058"/>
      <c r="P28" s="34"/>
      <c r="Q28" s="1044"/>
      <c r="R28" s="221"/>
    </row>
    <row r="29" spans="1:18" ht="17.25">
      <c r="A29" s="17">
        <v>8</v>
      </c>
      <c r="B29" s="1080" t="s">
        <v>625</v>
      </c>
      <c r="C29" s="1080"/>
      <c r="D29" s="1080"/>
      <c r="E29" s="1103">
        <v>567604</v>
      </c>
      <c r="F29" s="1047">
        <f>'Daily collection @ Bank joma'!Q25</f>
        <v>0</v>
      </c>
      <c r="G29" s="487"/>
      <c r="H29" s="1047">
        <v>4398</v>
      </c>
      <c r="I29" s="1047"/>
      <c r="J29" s="1047"/>
      <c r="K29" s="1047">
        <v>116858</v>
      </c>
      <c r="L29" s="1047">
        <v>16481</v>
      </c>
      <c r="M29" s="1047">
        <f>K29-L29</f>
        <v>100377</v>
      </c>
      <c r="N29" s="596"/>
      <c r="O29" s="1049">
        <f>SUM(E29+F29+I29)-(H29+J29)</f>
        <v>563206</v>
      </c>
      <c r="P29" s="34"/>
      <c r="Q29" s="1044"/>
      <c r="R29" s="221"/>
    </row>
    <row r="30" spans="1:18" ht="12.75" customHeight="1">
      <c r="A30" s="61"/>
      <c r="B30" s="1068" t="s">
        <v>53</v>
      </c>
      <c r="C30" s="1068"/>
      <c r="D30" s="1068"/>
      <c r="E30" s="1104"/>
      <c r="F30" s="1048"/>
      <c r="G30" s="487"/>
      <c r="H30" s="1048"/>
      <c r="I30" s="1048"/>
      <c r="J30" s="1048"/>
      <c r="K30" s="1048"/>
      <c r="L30" s="1048"/>
      <c r="M30" s="1048"/>
      <c r="N30" s="596"/>
      <c r="O30" s="1050"/>
      <c r="P30" s="34"/>
      <c r="Q30" s="1044"/>
      <c r="R30" s="221"/>
    </row>
    <row r="31" spans="1:18" ht="14.25" customHeight="1">
      <c r="A31" s="17">
        <v>9</v>
      </c>
      <c r="B31" s="1080" t="s">
        <v>626</v>
      </c>
      <c r="C31" s="1080"/>
      <c r="D31" s="1080"/>
      <c r="E31" s="1101">
        <v>125769</v>
      </c>
      <c r="F31" s="1047">
        <f>'Daily collection @ Bank joma'!R25</f>
        <v>5492</v>
      </c>
      <c r="G31" s="487"/>
      <c r="H31" s="1047">
        <v>455</v>
      </c>
      <c r="I31" s="1047"/>
      <c r="J31" s="1047"/>
      <c r="K31" s="1047">
        <v>35637</v>
      </c>
      <c r="L31" s="1047">
        <v>7041</v>
      </c>
      <c r="M31" s="1047">
        <f>K31-L31</f>
        <v>28596</v>
      </c>
      <c r="N31" s="596"/>
      <c r="O31" s="1049">
        <f>SUM(E31+F31+I31)-(H31+J31)</f>
        <v>130806</v>
      </c>
      <c r="P31" s="34"/>
      <c r="Q31" s="1045"/>
      <c r="R31" s="221"/>
    </row>
    <row r="32" spans="1:18" ht="13.5" customHeight="1">
      <c r="A32" s="61"/>
      <c r="B32" s="1068" t="s">
        <v>54</v>
      </c>
      <c r="C32" s="1068"/>
      <c r="D32" s="1068"/>
      <c r="E32" s="1102"/>
      <c r="F32" s="1048"/>
      <c r="G32" s="487"/>
      <c r="H32" s="1048"/>
      <c r="I32" s="1048"/>
      <c r="J32" s="1048"/>
      <c r="K32" s="1048"/>
      <c r="L32" s="1048"/>
      <c r="M32" s="1048"/>
      <c r="N32" s="596"/>
      <c r="O32" s="1050"/>
      <c r="P32" s="34"/>
      <c r="Q32" s="1045"/>
      <c r="R32" s="221"/>
    </row>
    <row r="33" spans="1:18" ht="3.75" customHeight="1">
      <c r="A33" s="39"/>
      <c r="B33" s="24"/>
      <c r="C33" s="24"/>
      <c r="D33" s="24"/>
      <c r="E33" s="238"/>
      <c r="F33" s="596"/>
      <c r="G33" s="487"/>
      <c r="H33" s="596"/>
      <c r="I33" s="596"/>
      <c r="J33" s="596"/>
      <c r="K33" s="596"/>
      <c r="L33" s="596"/>
      <c r="M33" s="596"/>
      <c r="N33" s="596"/>
      <c r="O33" s="677"/>
      <c r="P33" s="33"/>
      <c r="Q33" s="238"/>
      <c r="R33" s="221"/>
    </row>
    <row r="34" spans="1:18" ht="17.25">
      <c r="A34" s="1094" t="s">
        <v>5</v>
      </c>
      <c r="B34" s="1095"/>
      <c r="C34" s="1095"/>
      <c r="D34" s="1096"/>
      <c r="E34" s="237">
        <f>E22+E23+E25+E27+E29+E31</f>
        <v>4010727</v>
      </c>
      <c r="F34" s="517">
        <f>SUM(F22:F32)</f>
        <v>272851</v>
      </c>
      <c r="G34" s="488"/>
      <c r="H34" s="517">
        <f>SUM(H18+H20+H29+H31)</f>
        <v>4853</v>
      </c>
      <c r="I34" s="517"/>
      <c r="J34" s="517"/>
      <c r="K34" s="517">
        <f>SUM(K22:K32)</f>
        <v>745851</v>
      </c>
      <c r="L34" s="517">
        <f>SUM(L22:L32)</f>
        <v>97853</v>
      </c>
      <c r="M34" s="517">
        <f>SUM(M22:M32)</f>
        <v>647998</v>
      </c>
      <c r="N34" s="517"/>
      <c r="O34" s="677">
        <f>SUM(O22:O32)</f>
        <v>4278725</v>
      </c>
      <c r="P34" s="92"/>
      <c r="Q34" s="237"/>
      <c r="R34" s="221"/>
    </row>
    <row r="35" spans="1:17" ht="13.5" customHeight="1">
      <c r="A35" s="230"/>
      <c r="B35" s="230"/>
      <c r="C35" s="230"/>
      <c r="D35" s="230"/>
      <c r="E35" s="230"/>
      <c r="F35" s="230"/>
      <c r="G35" s="12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.75">
      <c r="A36" s="1063" t="s">
        <v>56</v>
      </c>
      <c r="B36" s="1063"/>
      <c r="C36" s="1063"/>
      <c r="D36" s="1063"/>
      <c r="E36" s="1063"/>
      <c r="F36" s="106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 customHeight="1">
      <c r="A37" s="25"/>
      <c r="B37" s="25"/>
      <c r="C37" s="25"/>
      <c r="D37" s="25"/>
      <c r="E37" s="25"/>
      <c r="F37" s="25"/>
      <c r="G37" s="12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>
      <c r="A38" s="25"/>
      <c r="B38" s="25"/>
      <c r="C38" s="25"/>
      <c r="D38" s="25"/>
      <c r="E38" s="25"/>
      <c r="F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063" t="s">
        <v>300</v>
      </c>
      <c r="M39" s="1063"/>
      <c r="N39" s="1063"/>
      <c r="O39" s="1063"/>
      <c r="P39" s="1107"/>
      <c r="Q39" s="1107"/>
    </row>
    <row r="40" spans="1:17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 password="C663" sheet="1"/>
  <mergeCells count="126">
    <mergeCell ref="E31:E32"/>
    <mergeCell ref="E23:E24"/>
    <mergeCell ref="E25:E26"/>
    <mergeCell ref="E27:E28"/>
    <mergeCell ref="E29:E30"/>
    <mergeCell ref="P39:Q39"/>
    <mergeCell ref="F27:F28"/>
    <mergeCell ref="F31:F32"/>
    <mergeCell ref="F29:F30"/>
    <mergeCell ref="K27:K28"/>
    <mergeCell ref="F3:J3"/>
    <mergeCell ref="M3:O3"/>
    <mergeCell ref="L39:O39"/>
    <mergeCell ref="A36:F36"/>
    <mergeCell ref="M8:O8"/>
    <mergeCell ref="B32:D32"/>
    <mergeCell ref="A34:D34"/>
    <mergeCell ref="B27:D27"/>
    <mergeCell ref="B28:D28"/>
    <mergeCell ref="B31:D31"/>
    <mergeCell ref="B23:D23"/>
    <mergeCell ref="B20:D20"/>
    <mergeCell ref="B21:D21"/>
    <mergeCell ref="A22:D22"/>
    <mergeCell ref="B29:D29"/>
    <mergeCell ref="B30:D30"/>
    <mergeCell ref="B24:D24"/>
    <mergeCell ref="B25:D25"/>
    <mergeCell ref="B26:D26"/>
    <mergeCell ref="B19:D19"/>
    <mergeCell ref="B15:D15"/>
    <mergeCell ref="B10:D10"/>
    <mergeCell ref="B13:D13"/>
    <mergeCell ref="B11:D11"/>
    <mergeCell ref="B12:D12"/>
    <mergeCell ref="B16:D16"/>
    <mergeCell ref="B17:D17"/>
    <mergeCell ref="B18:D18"/>
    <mergeCell ref="B14:D14"/>
    <mergeCell ref="A8:B8"/>
    <mergeCell ref="Q13:R13"/>
    <mergeCell ref="M4:O4"/>
    <mergeCell ref="F5:J5"/>
    <mergeCell ref="F4:J4"/>
    <mergeCell ref="C8:D8"/>
    <mergeCell ref="D6:L6"/>
    <mergeCell ref="E8:I8"/>
    <mergeCell ref="E18:E19"/>
    <mergeCell ref="E20:E21"/>
    <mergeCell ref="F18:F19"/>
    <mergeCell ref="F20:F21"/>
    <mergeCell ref="F23:F24"/>
    <mergeCell ref="F25:F26"/>
    <mergeCell ref="F16:F17"/>
    <mergeCell ref="F14:F15"/>
    <mergeCell ref="K18:K19"/>
    <mergeCell ref="K20:K21"/>
    <mergeCell ref="K23:K24"/>
    <mergeCell ref="K25:K26"/>
    <mergeCell ref="I20:I21"/>
    <mergeCell ref="J20:J21"/>
    <mergeCell ref="J18:J19"/>
    <mergeCell ref="I18:I19"/>
    <mergeCell ref="K29:K30"/>
    <mergeCell ref="K31:K32"/>
    <mergeCell ref="L18:L19"/>
    <mergeCell ref="L20:L21"/>
    <mergeCell ref="L23:L24"/>
    <mergeCell ref="L25:L26"/>
    <mergeCell ref="L27:L28"/>
    <mergeCell ref="L29:L30"/>
    <mergeCell ref="L31:L32"/>
    <mergeCell ref="O29:O30"/>
    <mergeCell ref="O31:O32"/>
    <mergeCell ref="M18:M19"/>
    <mergeCell ref="M20:M21"/>
    <mergeCell ref="M23:M24"/>
    <mergeCell ref="M25:M26"/>
    <mergeCell ref="M27:M28"/>
    <mergeCell ref="M29:M30"/>
    <mergeCell ref="M31:M32"/>
    <mergeCell ref="O18:O19"/>
    <mergeCell ref="O23:O24"/>
    <mergeCell ref="O25:O26"/>
    <mergeCell ref="O27:O28"/>
    <mergeCell ref="I23:I24"/>
    <mergeCell ref="I25:I26"/>
    <mergeCell ref="I27:I28"/>
    <mergeCell ref="I29:I30"/>
    <mergeCell ref="I31:I32"/>
    <mergeCell ref="J23:J24"/>
    <mergeCell ref="J25:J26"/>
    <mergeCell ref="J27:J28"/>
    <mergeCell ref="J29:J30"/>
    <mergeCell ref="J31:J32"/>
    <mergeCell ref="H23:H24"/>
    <mergeCell ref="H25:H26"/>
    <mergeCell ref="H27:H28"/>
    <mergeCell ref="H29:H30"/>
    <mergeCell ref="H31:H32"/>
    <mergeCell ref="H14:H15"/>
    <mergeCell ref="H16:H17"/>
    <mergeCell ref="H18:H19"/>
    <mergeCell ref="H20:H21"/>
    <mergeCell ref="I14:I15"/>
    <mergeCell ref="J14:J15"/>
    <mergeCell ref="K14:K15"/>
    <mergeCell ref="K16:K17"/>
    <mergeCell ref="L14:L15"/>
    <mergeCell ref="L16:L17"/>
    <mergeCell ref="I16:I17"/>
    <mergeCell ref="J16:J17"/>
    <mergeCell ref="M14:M15"/>
    <mergeCell ref="M16:M17"/>
    <mergeCell ref="O14:O15"/>
    <mergeCell ref="O16:O17"/>
    <mergeCell ref="Q18:Q19"/>
    <mergeCell ref="Q20:Q21"/>
    <mergeCell ref="O20:O21"/>
    <mergeCell ref="Q23:Q24"/>
    <mergeCell ref="Q25:Q26"/>
    <mergeCell ref="Q27:Q28"/>
    <mergeCell ref="Q29:Q30"/>
    <mergeCell ref="Q31:Q32"/>
    <mergeCell ref="Q14:Q15"/>
    <mergeCell ref="Q16:Q17"/>
  </mergeCells>
  <printOptions/>
  <pageMargins left="0.7" right="0.7" top="0.5" bottom="0.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176"/>
  <sheetViews>
    <sheetView view="pageLayout" workbookViewId="0" topLeftCell="A7">
      <selection activeCell="M61" sqref="M60:M61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0.2890625" style="0" hidden="1" customWidth="1"/>
    <col min="4" max="4" width="14.00390625" style="0" customWidth="1"/>
    <col min="5" max="5" width="12.421875" style="0" customWidth="1"/>
    <col min="6" max="6" width="2.8515625" style="0" hidden="1" customWidth="1"/>
    <col min="7" max="7" width="4.140625" style="0" customWidth="1"/>
    <col min="8" max="8" width="17.421875" style="0" customWidth="1"/>
    <col min="9" max="9" width="13.28125" style="0" customWidth="1"/>
    <col min="10" max="10" width="12.8515625" style="0" customWidth="1"/>
    <col min="11" max="11" width="4.00390625" style="0" customWidth="1"/>
    <col min="12" max="12" width="10.00390625" style="0" customWidth="1"/>
  </cols>
  <sheetData>
    <row r="1" spans="1:11" ht="19.5">
      <c r="A1" s="445"/>
      <c r="B1" s="1043" t="s">
        <v>690</v>
      </c>
      <c r="C1" s="1043"/>
      <c r="D1" s="1043"/>
      <c r="E1" s="1043"/>
      <c r="F1" s="1043"/>
      <c r="G1" s="1043"/>
      <c r="H1" s="1043"/>
      <c r="I1" s="1043"/>
      <c r="J1" s="1043"/>
      <c r="K1" s="55"/>
    </row>
    <row r="2" spans="1:11" ht="14.25" customHeight="1">
      <c r="A2" s="445"/>
      <c r="B2" s="1043" t="s">
        <v>225</v>
      </c>
      <c r="C2" s="1043"/>
      <c r="D2" s="1043"/>
      <c r="E2" s="1043"/>
      <c r="F2" s="1043"/>
      <c r="G2" s="1043"/>
      <c r="H2" s="1043"/>
      <c r="I2" s="1043"/>
      <c r="J2" s="1043"/>
      <c r="K2" s="47"/>
    </row>
    <row r="3" spans="1:11" ht="15" customHeight="1">
      <c r="A3" s="445"/>
      <c r="B3" s="1043" t="s">
        <v>12</v>
      </c>
      <c r="C3" s="1043"/>
      <c r="D3" s="1043"/>
      <c r="E3" s="1043"/>
      <c r="F3" s="1043"/>
      <c r="G3" s="1043"/>
      <c r="H3" s="1043"/>
      <c r="I3" s="1043"/>
      <c r="J3" s="1043"/>
      <c r="K3" s="14"/>
    </row>
    <row r="4" spans="1:10" ht="24.75" customHeight="1">
      <c r="A4" s="1109" t="s">
        <v>691</v>
      </c>
      <c r="B4" s="1109"/>
      <c r="C4" s="1109"/>
      <c r="D4" s="1109"/>
      <c r="E4" s="1109"/>
      <c r="F4" s="1109"/>
      <c r="G4" s="1109"/>
      <c r="H4" s="1109"/>
      <c r="I4" s="1109"/>
      <c r="J4" s="1109"/>
    </row>
    <row r="5" spans="1:10" ht="9" customHeight="1">
      <c r="A5" s="1153"/>
      <c r="B5" s="1153"/>
      <c r="C5" s="1153"/>
      <c r="D5" s="1153"/>
      <c r="E5" s="1153"/>
      <c r="F5" s="1153"/>
      <c r="G5" s="1153"/>
      <c r="H5" s="1153"/>
      <c r="I5" s="1153"/>
      <c r="J5" s="1153"/>
    </row>
    <row r="6" spans="1:10" ht="21" customHeight="1">
      <c r="A6" s="109" t="s">
        <v>164</v>
      </c>
      <c r="B6" s="1112" t="s">
        <v>112</v>
      </c>
      <c r="C6" s="1113"/>
      <c r="D6" s="1114" t="s">
        <v>911</v>
      </c>
      <c r="E6" s="1115"/>
      <c r="F6" s="851"/>
      <c r="G6" s="1160" t="s">
        <v>707</v>
      </c>
      <c r="H6" s="1161"/>
      <c r="I6" s="1161"/>
      <c r="J6" s="1162"/>
    </row>
    <row r="7" spans="1:10" ht="21.75" customHeight="1">
      <c r="A7" s="461" t="s">
        <v>165</v>
      </c>
      <c r="B7" s="1154" t="s">
        <v>912</v>
      </c>
      <c r="C7" s="1155"/>
      <c r="D7" s="1155"/>
      <c r="E7" s="1155"/>
      <c r="F7" s="1155"/>
      <c r="G7" s="1155"/>
      <c r="H7" s="1155"/>
      <c r="I7" s="1155"/>
      <c r="J7" s="1156"/>
    </row>
    <row r="8" spans="1:10" ht="15" customHeight="1">
      <c r="A8" s="32" t="s">
        <v>0</v>
      </c>
      <c r="B8" s="1108" t="s">
        <v>169</v>
      </c>
      <c r="C8" s="1032"/>
      <c r="D8" s="1033"/>
      <c r="E8" s="254" t="s">
        <v>9</v>
      </c>
      <c r="F8" s="24"/>
      <c r="G8" s="32" t="s">
        <v>0</v>
      </c>
      <c r="H8" s="1108" t="s">
        <v>170</v>
      </c>
      <c r="I8" s="1033"/>
      <c r="J8" s="254" t="s">
        <v>9</v>
      </c>
    </row>
    <row r="9" spans="1:10" ht="3" customHeight="1" hidden="1">
      <c r="A9" s="36"/>
      <c r="B9" s="36"/>
      <c r="C9" s="36"/>
      <c r="D9" s="165"/>
      <c r="E9" s="36"/>
      <c r="F9" s="42"/>
      <c r="G9" s="36"/>
      <c r="H9" s="36"/>
      <c r="I9" s="36"/>
      <c r="J9" s="36"/>
    </row>
    <row r="10" spans="1:10" ht="18.75" customHeight="1">
      <c r="A10" s="127" t="s">
        <v>171</v>
      </c>
      <c r="B10" s="116" t="s">
        <v>226</v>
      </c>
      <c r="C10" s="140"/>
      <c r="D10" s="42"/>
      <c r="E10" s="432"/>
      <c r="F10" s="130"/>
      <c r="G10" s="128" t="s">
        <v>171</v>
      </c>
      <c r="H10" s="147" t="s">
        <v>172</v>
      </c>
      <c r="I10" s="128" t="s">
        <v>173</v>
      </c>
      <c r="J10" s="255"/>
    </row>
    <row r="11" spans="1:10" ht="16.5" customHeight="1">
      <c r="A11" s="54"/>
      <c r="B11" s="42" t="s">
        <v>178</v>
      </c>
      <c r="C11" s="42"/>
      <c r="D11" s="330">
        <v>2538800</v>
      </c>
      <c r="E11" s="423"/>
      <c r="F11" s="133"/>
      <c r="G11" s="269" t="s">
        <v>174</v>
      </c>
      <c r="H11" s="112" t="s">
        <v>180</v>
      </c>
      <c r="I11" s="585">
        <f>'M I S-3'!Q34</f>
        <v>3055000</v>
      </c>
      <c r="J11" s="423"/>
    </row>
    <row r="12" spans="1:10" ht="17.25" customHeight="1">
      <c r="A12" s="53"/>
      <c r="B12" s="70" t="s">
        <v>179</v>
      </c>
      <c r="C12" s="70"/>
      <c r="D12" s="330">
        <v>4146</v>
      </c>
      <c r="E12" s="422">
        <f>D11-D12</f>
        <v>2534654</v>
      </c>
      <c r="F12" s="133"/>
      <c r="G12" s="269" t="s">
        <v>175</v>
      </c>
      <c r="H12" s="135" t="s">
        <v>671</v>
      </c>
      <c r="I12" s="435">
        <f>'M I S-3'!Q45</f>
        <v>39336</v>
      </c>
      <c r="J12" s="423"/>
    </row>
    <row r="13" spans="1:10" ht="17.25" customHeight="1">
      <c r="A13" s="263" t="s">
        <v>194</v>
      </c>
      <c r="B13" s="1126" t="s">
        <v>333</v>
      </c>
      <c r="C13" s="1127"/>
      <c r="D13" s="1128"/>
      <c r="E13" s="1163"/>
      <c r="F13" s="133"/>
      <c r="G13" s="269" t="s">
        <v>176</v>
      </c>
      <c r="H13" s="135" t="s">
        <v>181</v>
      </c>
      <c r="I13" s="586">
        <f>'M I S-4'!T17</f>
        <v>279293</v>
      </c>
      <c r="J13" s="423"/>
    </row>
    <row r="14" spans="1:10" ht="17.25" customHeight="1">
      <c r="A14" s="260"/>
      <c r="B14" s="1110" t="s">
        <v>332</v>
      </c>
      <c r="C14" s="1157"/>
      <c r="D14" s="1158"/>
      <c r="E14" s="1163"/>
      <c r="F14" s="133"/>
      <c r="G14" s="270" t="s">
        <v>177</v>
      </c>
      <c r="H14" s="121" t="s">
        <v>182</v>
      </c>
      <c r="I14" s="435">
        <f>'M I S-3'!Q23</f>
        <v>144000</v>
      </c>
      <c r="J14" s="423"/>
    </row>
    <row r="15" spans="1:10" ht="17.25" customHeight="1">
      <c r="A15" s="260"/>
      <c r="B15" s="1110" t="s">
        <v>334</v>
      </c>
      <c r="C15" s="1157"/>
      <c r="D15" s="1158"/>
      <c r="E15" s="1163"/>
      <c r="F15" s="133"/>
      <c r="G15" s="269"/>
      <c r="H15" s="135"/>
      <c r="I15" s="435">
        <f>SUM(I11:I14)</f>
        <v>3517629</v>
      </c>
      <c r="J15" s="422">
        <f>I15</f>
        <v>3517629</v>
      </c>
    </row>
    <row r="16" spans="1:10" ht="17.25" customHeight="1">
      <c r="A16" s="260"/>
      <c r="B16" s="1126" t="s">
        <v>335</v>
      </c>
      <c r="C16" s="1127"/>
      <c r="D16" s="1128"/>
      <c r="E16" s="1163"/>
      <c r="F16" s="133"/>
      <c r="G16" s="269"/>
      <c r="H16" s="134"/>
      <c r="I16" s="580"/>
      <c r="J16" s="423"/>
    </row>
    <row r="17" spans="1:10" ht="16.5" customHeight="1">
      <c r="A17" s="260"/>
      <c r="B17" s="1126" t="s">
        <v>336</v>
      </c>
      <c r="C17" s="1127"/>
      <c r="D17" s="1128"/>
      <c r="E17" s="1164"/>
      <c r="F17" s="133"/>
      <c r="G17" s="269"/>
      <c r="H17" s="134"/>
      <c r="I17" s="239"/>
      <c r="J17" s="423"/>
    </row>
    <row r="18" spans="1:10" ht="1.5" customHeight="1" hidden="1">
      <c r="A18" s="121"/>
      <c r="B18" s="70"/>
      <c r="C18" s="70"/>
      <c r="D18" s="70"/>
      <c r="E18" s="434"/>
      <c r="F18" s="68"/>
      <c r="G18" s="70"/>
      <c r="H18" s="70"/>
      <c r="I18" s="70"/>
      <c r="J18" s="438"/>
    </row>
    <row r="19" spans="1:10" ht="13.5" customHeight="1">
      <c r="A19" s="261" t="s">
        <v>195</v>
      </c>
      <c r="B19" s="1126" t="s">
        <v>337</v>
      </c>
      <c r="C19" s="1127"/>
      <c r="D19" s="1128"/>
      <c r="E19" s="432"/>
      <c r="F19" s="132"/>
      <c r="G19" s="136"/>
      <c r="H19" s="128"/>
      <c r="I19" s="128"/>
      <c r="J19" s="432"/>
    </row>
    <row r="20" spans="1:10" ht="13.5" customHeight="1">
      <c r="A20" s="260"/>
      <c r="B20" s="1110" t="s">
        <v>332</v>
      </c>
      <c r="C20" s="1157"/>
      <c r="D20" s="1158"/>
      <c r="E20" s="433"/>
      <c r="F20" s="42"/>
      <c r="G20" s="258" t="s">
        <v>194</v>
      </c>
      <c r="H20" s="1119" t="s">
        <v>183</v>
      </c>
      <c r="I20" s="1120"/>
      <c r="J20" s="435">
        <f>'Bank statement'!O14</f>
        <v>0</v>
      </c>
    </row>
    <row r="21" spans="1:12" ht="15" customHeight="1">
      <c r="A21" s="260"/>
      <c r="B21" s="1110" t="s">
        <v>334</v>
      </c>
      <c r="C21" s="1157"/>
      <c r="D21" s="1158"/>
      <c r="E21" s="423"/>
      <c r="F21" s="42"/>
      <c r="G21" s="258"/>
      <c r="H21" s="58"/>
      <c r="I21" s="58"/>
      <c r="J21" s="423"/>
      <c r="L21" s="1145" t="s">
        <v>851</v>
      </c>
    </row>
    <row r="22" spans="1:12" ht="13.5" customHeight="1">
      <c r="A22" s="260"/>
      <c r="B22" s="1126" t="s">
        <v>335</v>
      </c>
      <c r="C22" s="1127"/>
      <c r="D22" s="1128"/>
      <c r="E22" s="423"/>
      <c r="F22" s="42"/>
      <c r="G22" s="258"/>
      <c r="H22" s="58"/>
      <c r="I22" s="58"/>
      <c r="J22" s="423"/>
      <c r="L22" s="1146"/>
    </row>
    <row r="23" spans="1:12" ht="12" customHeight="1">
      <c r="A23" s="260"/>
      <c r="B23" s="1126" t="s">
        <v>338</v>
      </c>
      <c r="C23" s="1127"/>
      <c r="D23" s="1128"/>
      <c r="E23" s="423"/>
      <c r="F23" s="42"/>
      <c r="G23" s="258"/>
      <c r="H23" s="58"/>
      <c r="I23" s="58"/>
      <c r="J23" s="423"/>
      <c r="L23" s="1146"/>
    </row>
    <row r="24" spans="1:12" ht="2.25" customHeight="1" hidden="1">
      <c r="A24" s="260"/>
      <c r="B24" s="42"/>
      <c r="C24" s="42"/>
      <c r="D24" s="42"/>
      <c r="E24" s="423"/>
      <c r="F24" s="42"/>
      <c r="G24" s="260"/>
      <c r="H24" s="42"/>
      <c r="I24" s="42"/>
      <c r="J24" s="423"/>
      <c r="L24" s="26"/>
    </row>
    <row r="25" spans="1:12" ht="2.25" customHeight="1">
      <c r="A25" s="260"/>
      <c r="B25" s="42"/>
      <c r="C25" s="42"/>
      <c r="D25" s="42"/>
      <c r="E25" s="423"/>
      <c r="F25" s="42"/>
      <c r="G25" s="260"/>
      <c r="H25" s="42"/>
      <c r="I25" s="42"/>
      <c r="J25" s="423"/>
      <c r="L25" s="26"/>
    </row>
    <row r="26" spans="1:12" ht="18.75" customHeight="1">
      <c r="A26" s="261" t="s">
        <v>186</v>
      </c>
      <c r="B26" s="132" t="s">
        <v>184</v>
      </c>
      <c r="C26" s="132"/>
      <c r="D26" s="132"/>
      <c r="E26" s="435">
        <f>'Bank statement'!M14</f>
        <v>0</v>
      </c>
      <c r="F26" s="132"/>
      <c r="G26" s="261" t="s">
        <v>195</v>
      </c>
      <c r="H26" s="1110" t="s">
        <v>185</v>
      </c>
      <c r="I26" s="1147"/>
      <c r="J26" s="435">
        <f>'Bank statement'!O16</f>
        <v>0</v>
      </c>
      <c r="L26" s="26"/>
    </row>
    <row r="27" spans="1:12" ht="1.5" customHeight="1" hidden="1">
      <c r="A27" s="260"/>
      <c r="B27" s="42"/>
      <c r="C27" s="42"/>
      <c r="D27" s="42"/>
      <c r="E27" s="423"/>
      <c r="F27" s="42"/>
      <c r="G27" s="120"/>
      <c r="H27" s="42"/>
      <c r="I27" s="42"/>
      <c r="J27" s="423"/>
      <c r="L27" s="26"/>
    </row>
    <row r="28" spans="1:12" ht="21" customHeight="1">
      <c r="A28" s="263" t="s">
        <v>187</v>
      </c>
      <c r="B28" s="1110" t="s">
        <v>331</v>
      </c>
      <c r="C28" s="1111"/>
      <c r="D28" s="1147"/>
      <c r="E28" s="422">
        <f>'Bank statement'!M18</f>
        <v>265613</v>
      </c>
      <c r="F28" s="42"/>
      <c r="G28" s="261" t="s">
        <v>186</v>
      </c>
      <c r="H28" s="1110" t="s">
        <v>782</v>
      </c>
      <c r="I28" s="1147"/>
      <c r="J28" s="422">
        <f>'Bank statement'!O18</f>
        <v>1619360</v>
      </c>
      <c r="L28" s="26"/>
    </row>
    <row r="29" spans="1:12" ht="3" customHeight="1" hidden="1">
      <c r="A29" s="260"/>
      <c r="B29" s="42"/>
      <c r="C29" s="42"/>
      <c r="D29" s="42"/>
      <c r="E29" s="423"/>
      <c r="F29" s="42"/>
      <c r="G29" s="260"/>
      <c r="H29" s="42"/>
      <c r="I29" s="42"/>
      <c r="J29" s="423"/>
      <c r="L29" s="26"/>
    </row>
    <row r="30" spans="1:12" ht="19.5" customHeight="1">
      <c r="A30" s="261" t="s">
        <v>189</v>
      </c>
      <c r="B30" s="148" t="s">
        <v>188</v>
      </c>
      <c r="C30" s="71"/>
      <c r="D30" s="149"/>
      <c r="E30" s="494">
        <f>L30+'Bank statement'!F20</f>
        <v>3224164</v>
      </c>
      <c r="F30" s="229">
        <v>2224994</v>
      </c>
      <c r="G30" s="262" t="s">
        <v>187</v>
      </c>
      <c r="H30" s="1165" t="s">
        <v>784</v>
      </c>
      <c r="I30" s="1166"/>
      <c r="J30" s="587">
        <f>'Bank statement'!O20</f>
        <v>1004927</v>
      </c>
      <c r="L30" s="907">
        <v>3207021</v>
      </c>
    </row>
    <row r="31" spans="1:12" ht="17.25" customHeight="1">
      <c r="A31" s="259"/>
      <c r="B31" s="121" t="s">
        <v>248</v>
      </c>
      <c r="C31" s="70"/>
      <c r="D31" s="114"/>
      <c r="E31" s="436"/>
      <c r="F31" s="42"/>
      <c r="G31" s="68"/>
      <c r="H31" s="1167" t="s">
        <v>783</v>
      </c>
      <c r="I31" s="1168"/>
      <c r="J31" s="439"/>
      <c r="L31" s="26"/>
    </row>
    <row r="32" spans="1:12" ht="3" customHeight="1" hidden="1">
      <c r="A32" s="264"/>
      <c r="B32" s="50"/>
      <c r="C32" s="50"/>
      <c r="D32" s="51"/>
      <c r="E32" s="426"/>
      <c r="F32" s="42"/>
      <c r="G32" s="42"/>
      <c r="H32" s="42"/>
      <c r="I32" s="42"/>
      <c r="J32" s="426"/>
      <c r="L32" s="26"/>
    </row>
    <row r="33" spans="1:12" ht="19.5" customHeight="1">
      <c r="A33" s="261" t="s">
        <v>339</v>
      </c>
      <c r="B33" s="132" t="s">
        <v>190</v>
      </c>
      <c r="C33" s="132"/>
      <c r="D33" s="132"/>
      <c r="E33" s="1129">
        <f>'Bank statement'!M20</f>
        <v>117485</v>
      </c>
      <c r="F33" s="42"/>
      <c r="G33" s="131"/>
      <c r="H33" s="132"/>
      <c r="I33" s="132"/>
      <c r="J33" s="435"/>
      <c r="L33" s="26"/>
    </row>
    <row r="34" spans="1:12" ht="3" customHeight="1" hidden="1">
      <c r="A34" s="120"/>
      <c r="B34" s="42"/>
      <c r="C34" s="42"/>
      <c r="D34" s="42"/>
      <c r="E34" s="1130"/>
      <c r="F34" s="42"/>
      <c r="G34" s="120"/>
      <c r="H34" s="42"/>
      <c r="I34" s="42"/>
      <c r="J34" s="423"/>
      <c r="L34" s="26"/>
    </row>
    <row r="35" spans="1:12" ht="21.75" customHeight="1">
      <c r="A35" s="1124" t="s">
        <v>199</v>
      </c>
      <c r="B35" s="1125"/>
      <c r="C35" s="139"/>
      <c r="D35" s="257" t="s">
        <v>191</v>
      </c>
      <c r="E35" s="437">
        <f>E12+E26+E28+E30+E33</f>
        <v>6141916</v>
      </c>
      <c r="F35" s="132"/>
      <c r="G35" s="1124" t="s">
        <v>193</v>
      </c>
      <c r="H35" s="1125"/>
      <c r="I35" s="257" t="s">
        <v>192</v>
      </c>
      <c r="J35" s="440">
        <f>J15+J20+J26+J28+J30</f>
        <v>6141916</v>
      </c>
      <c r="L35" s="26"/>
    </row>
    <row r="36" spans="1:12" ht="2.25" customHeight="1" hidden="1">
      <c r="A36" s="1139"/>
      <c r="B36" s="1140"/>
      <c r="C36" s="1140"/>
      <c r="D36" s="1140"/>
      <c r="E36" s="1140"/>
      <c r="F36" s="1140"/>
      <c r="G36" s="1140"/>
      <c r="H36" s="1140"/>
      <c r="I36" s="1140"/>
      <c r="J36" s="1141"/>
      <c r="L36" s="26"/>
    </row>
    <row r="37" spans="1:12" ht="21" customHeight="1">
      <c r="A37" s="146" t="s">
        <v>196</v>
      </c>
      <c r="B37" s="1126" t="s">
        <v>202</v>
      </c>
      <c r="C37" s="1127"/>
      <c r="D37" s="1128"/>
      <c r="E37" s="495">
        <f>L37+'Bank statement'!F23</f>
        <v>412297</v>
      </c>
      <c r="F37" s="128">
        <v>233846</v>
      </c>
      <c r="G37" s="127"/>
      <c r="H37" s="128"/>
      <c r="I37" s="128"/>
      <c r="J37" s="178"/>
      <c r="L37" s="907">
        <v>407027</v>
      </c>
    </row>
    <row r="38" spans="1:12" ht="17.25" customHeight="1">
      <c r="A38" s="265" t="s">
        <v>194</v>
      </c>
      <c r="B38" s="1131" t="s">
        <v>197</v>
      </c>
      <c r="C38" s="1132"/>
      <c r="D38" s="1133"/>
      <c r="E38" s="420">
        <f>'Bank statement'!M23</f>
        <v>62091</v>
      </c>
      <c r="F38" s="42"/>
      <c r="G38" s="120"/>
      <c r="H38" s="42"/>
      <c r="I38" s="42"/>
      <c r="J38" s="179"/>
      <c r="L38" s="26"/>
    </row>
    <row r="39" spans="1:12" ht="15.75" customHeight="1">
      <c r="A39" s="266" t="s">
        <v>195</v>
      </c>
      <c r="B39" s="1134" t="s">
        <v>786</v>
      </c>
      <c r="C39" s="1135"/>
      <c r="D39" s="1136"/>
      <c r="E39" s="421">
        <f>'Bank statement'!H23</f>
        <v>0</v>
      </c>
      <c r="F39" s="42"/>
      <c r="G39" s="120"/>
      <c r="H39" s="42"/>
      <c r="I39" s="42"/>
      <c r="J39" s="179"/>
      <c r="L39" s="26"/>
    </row>
    <row r="40" spans="1:12" ht="18.75" customHeight="1">
      <c r="A40" s="261" t="s">
        <v>186</v>
      </c>
      <c r="B40" s="141" t="s">
        <v>211</v>
      </c>
      <c r="C40" s="132"/>
      <c r="D40" s="268" t="s">
        <v>198</v>
      </c>
      <c r="E40" s="422">
        <f>E37+E38-E39</f>
        <v>474388</v>
      </c>
      <c r="F40" s="70"/>
      <c r="G40" s="29" t="s">
        <v>216</v>
      </c>
      <c r="H40" s="1110" t="s">
        <v>708</v>
      </c>
      <c r="I40" s="1147"/>
      <c r="J40" s="422">
        <f>'Bank statement'!O23</f>
        <v>474388</v>
      </c>
      <c r="L40" s="26"/>
    </row>
    <row r="41" spans="1:12" ht="2.25" customHeight="1" hidden="1">
      <c r="A41" s="260"/>
      <c r="B41" s="42"/>
      <c r="C41" s="42"/>
      <c r="D41" s="42"/>
      <c r="E41" s="423"/>
      <c r="F41" s="42"/>
      <c r="G41" s="120"/>
      <c r="H41" s="42"/>
      <c r="I41" s="42"/>
      <c r="J41" s="423"/>
      <c r="L41" s="26"/>
    </row>
    <row r="42" spans="1:12" ht="21" customHeight="1">
      <c r="A42" s="146" t="s">
        <v>200</v>
      </c>
      <c r="B42" s="1126" t="s">
        <v>201</v>
      </c>
      <c r="C42" s="1127"/>
      <c r="D42" s="1128"/>
      <c r="E42" s="495">
        <f>L42+'Bank statement'!F25</f>
        <v>206101</v>
      </c>
      <c r="F42" s="42">
        <v>117206</v>
      </c>
      <c r="G42" s="127"/>
      <c r="H42" s="128"/>
      <c r="I42" s="128"/>
      <c r="J42" s="432"/>
      <c r="L42" s="908">
        <v>203466</v>
      </c>
    </row>
    <row r="43" spans="1:12" ht="23.25" customHeight="1">
      <c r="A43" s="265" t="s">
        <v>194</v>
      </c>
      <c r="B43" s="142" t="s">
        <v>206</v>
      </c>
      <c r="C43" s="143"/>
      <c r="D43" s="144"/>
      <c r="E43" s="420">
        <f>'Bank statement'!M25</f>
        <v>36918</v>
      </c>
      <c r="F43" s="42"/>
      <c r="G43" s="120"/>
      <c r="H43" s="42"/>
      <c r="I43" s="42"/>
      <c r="J43" s="423"/>
      <c r="L43" s="26"/>
    </row>
    <row r="44" spans="1:12" ht="18.75" customHeight="1">
      <c r="A44" s="266" t="s">
        <v>195</v>
      </c>
      <c r="B44" s="1142" t="s">
        <v>785</v>
      </c>
      <c r="C44" s="1143"/>
      <c r="D44" s="1144"/>
      <c r="E44" s="421">
        <f>'Bank statement'!H25</f>
        <v>0</v>
      </c>
      <c r="F44" s="42"/>
      <c r="G44" s="120"/>
      <c r="H44" s="42"/>
      <c r="I44" s="42"/>
      <c r="J44" s="423"/>
      <c r="L44" s="26"/>
    </row>
    <row r="45" spans="1:12" ht="17.25" customHeight="1">
      <c r="A45" s="261" t="s">
        <v>186</v>
      </c>
      <c r="B45" s="141" t="s">
        <v>223</v>
      </c>
      <c r="C45" s="132"/>
      <c r="D45" s="268" t="s">
        <v>198</v>
      </c>
      <c r="E45" s="422">
        <f>E42+E43-E44</f>
        <v>243019</v>
      </c>
      <c r="F45" s="42"/>
      <c r="G45" s="29" t="s">
        <v>217</v>
      </c>
      <c r="H45" s="1137" t="s">
        <v>218</v>
      </c>
      <c r="I45" s="1138"/>
      <c r="J45" s="441">
        <f>'Bank statement'!O25</f>
        <v>243019</v>
      </c>
      <c r="L45" s="26"/>
    </row>
    <row r="46" spans="1:12" ht="3" customHeight="1" hidden="1">
      <c r="A46" s="260"/>
      <c r="B46" s="42"/>
      <c r="C46" s="42"/>
      <c r="D46" s="42"/>
      <c r="E46" s="423"/>
      <c r="F46" s="42"/>
      <c r="G46" s="120"/>
      <c r="H46" s="42"/>
      <c r="I46" s="42"/>
      <c r="J46" s="423"/>
      <c r="L46" s="26"/>
    </row>
    <row r="47" spans="1:12" ht="23.25" customHeight="1">
      <c r="A47" s="146" t="s">
        <v>203</v>
      </c>
      <c r="B47" s="1126" t="s">
        <v>204</v>
      </c>
      <c r="C47" s="1127"/>
      <c r="D47" s="1128"/>
      <c r="E47" s="495">
        <f>L47+'Bank statement'!F27</f>
        <v>206101</v>
      </c>
      <c r="F47" s="42">
        <v>117206</v>
      </c>
      <c r="G47" s="127"/>
      <c r="H47" s="128"/>
      <c r="I47" s="128"/>
      <c r="J47" s="432"/>
      <c r="L47" s="907">
        <v>203466</v>
      </c>
    </row>
    <row r="48" spans="1:12" ht="21.75" customHeight="1">
      <c r="A48" s="265" t="s">
        <v>194</v>
      </c>
      <c r="B48" s="1131" t="s">
        <v>205</v>
      </c>
      <c r="C48" s="1132"/>
      <c r="D48" s="1133"/>
      <c r="E48" s="420">
        <f>'Bank statement'!M27</f>
        <v>36918</v>
      </c>
      <c r="F48" s="42"/>
      <c r="G48" s="120"/>
      <c r="H48" s="42"/>
      <c r="I48" s="42"/>
      <c r="J48" s="423"/>
      <c r="L48" s="12"/>
    </row>
    <row r="49" spans="1:12" ht="23.25" customHeight="1">
      <c r="A49" s="267" t="s">
        <v>195</v>
      </c>
      <c r="B49" s="1142" t="s">
        <v>787</v>
      </c>
      <c r="C49" s="1143"/>
      <c r="D49" s="1144"/>
      <c r="E49" s="421">
        <f>'Bank statement'!H27</f>
        <v>0</v>
      </c>
      <c r="F49" s="42"/>
      <c r="G49" s="120"/>
      <c r="H49" s="42"/>
      <c r="I49" s="42"/>
      <c r="J49" s="423"/>
      <c r="L49" s="12"/>
    </row>
    <row r="50" spans="1:10" ht="15" customHeight="1">
      <c r="A50" s="261" t="s">
        <v>186</v>
      </c>
      <c r="B50" s="141" t="s">
        <v>340</v>
      </c>
      <c r="C50" s="132"/>
      <c r="D50" s="268" t="s">
        <v>198</v>
      </c>
      <c r="E50" s="422">
        <f>E47+E48-E49</f>
        <v>243019</v>
      </c>
      <c r="F50" s="70"/>
      <c r="G50" s="29" t="s">
        <v>220</v>
      </c>
      <c r="H50" s="1137" t="s">
        <v>219</v>
      </c>
      <c r="I50" s="1138"/>
      <c r="J50" s="441">
        <f>'Bank statement'!O27</f>
        <v>243019</v>
      </c>
    </row>
    <row r="51" spans="1:10" ht="0.75" customHeight="1" hidden="1">
      <c r="A51" s="120"/>
      <c r="B51" s="42"/>
      <c r="C51" s="42"/>
      <c r="D51" s="42"/>
      <c r="E51" s="423"/>
      <c r="F51" s="42"/>
      <c r="G51" s="120"/>
      <c r="H51" s="42"/>
      <c r="I51" s="42"/>
      <c r="J51" s="423"/>
    </row>
    <row r="52" spans="1:10" ht="21.75" customHeight="1">
      <c r="A52" s="146" t="s">
        <v>207</v>
      </c>
      <c r="B52" s="1126" t="s">
        <v>208</v>
      </c>
      <c r="C52" s="1127"/>
      <c r="D52" s="1128"/>
      <c r="E52" s="424">
        <f>'M I S 5'!C19</f>
        <v>1133125</v>
      </c>
      <c r="F52" s="128">
        <v>647350</v>
      </c>
      <c r="G52" s="127"/>
      <c r="H52" s="128"/>
      <c r="I52" s="128"/>
      <c r="J52" s="432"/>
    </row>
    <row r="53" spans="1:10" ht="18.75" customHeight="1">
      <c r="A53" s="265" t="s">
        <v>194</v>
      </c>
      <c r="B53" s="1131" t="s">
        <v>209</v>
      </c>
      <c r="C53" s="1132"/>
      <c r="D53" s="1133"/>
      <c r="E53" s="420">
        <f>'Bank statement'!M29</f>
        <v>100377</v>
      </c>
      <c r="F53" s="42"/>
      <c r="G53" s="120"/>
      <c r="H53" s="42"/>
      <c r="I53" s="42"/>
      <c r="J53" s="423"/>
    </row>
    <row r="54" spans="1:10" ht="24" customHeight="1">
      <c r="A54" s="462" t="s">
        <v>195</v>
      </c>
      <c r="B54" s="1116" t="s">
        <v>788</v>
      </c>
      <c r="C54" s="1117"/>
      <c r="D54" s="1118"/>
      <c r="E54" s="425">
        <f>'M I S 5'!S19</f>
        <v>670296</v>
      </c>
      <c r="F54" s="42">
        <v>309600</v>
      </c>
      <c r="G54" s="120"/>
      <c r="H54" s="42"/>
      <c r="I54" s="42"/>
      <c r="J54" s="423"/>
    </row>
    <row r="55" spans="1:10" ht="20.25" customHeight="1">
      <c r="A55" s="463" t="s">
        <v>186</v>
      </c>
      <c r="B55" s="464" t="s">
        <v>210</v>
      </c>
      <c r="C55" s="465"/>
      <c r="D55" s="466" t="s">
        <v>198</v>
      </c>
      <c r="E55" s="422">
        <f>(E52+E53)-E54</f>
        <v>563206</v>
      </c>
      <c r="F55" s="70"/>
      <c r="G55" s="29" t="s">
        <v>221</v>
      </c>
      <c r="H55" s="1110" t="s">
        <v>709</v>
      </c>
      <c r="I55" s="1111"/>
      <c r="J55" s="441">
        <f>'Bank statement'!O29</f>
        <v>563206</v>
      </c>
    </row>
    <row r="56" spans="1:10" ht="2.25" customHeight="1" hidden="1">
      <c r="A56" s="120"/>
      <c r="B56" s="42"/>
      <c r="C56" s="42"/>
      <c r="D56" s="42"/>
      <c r="E56" s="426"/>
      <c r="F56" s="42"/>
      <c r="G56" s="42"/>
      <c r="H56" s="42"/>
      <c r="I56" s="42"/>
      <c r="J56" s="442"/>
    </row>
    <row r="57" spans="1:10" ht="18" customHeight="1">
      <c r="A57" s="146" t="s">
        <v>212</v>
      </c>
      <c r="B57" s="1126" t="s">
        <v>213</v>
      </c>
      <c r="C57" s="1127"/>
      <c r="D57" s="1128"/>
      <c r="E57" s="424">
        <f>'M I S 5'!E19</f>
        <v>271840</v>
      </c>
      <c r="F57" s="128">
        <v>112706</v>
      </c>
      <c r="G57" s="127"/>
      <c r="H57" s="129"/>
      <c r="I57" s="128"/>
      <c r="J57" s="432"/>
    </row>
    <row r="58" spans="1:10" ht="18" customHeight="1">
      <c r="A58" s="271" t="s">
        <v>194</v>
      </c>
      <c r="B58" s="1131" t="s">
        <v>214</v>
      </c>
      <c r="C58" s="1132"/>
      <c r="D58" s="1133"/>
      <c r="E58" s="427">
        <f>'Bank statement'!M31</f>
        <v>28596</v>
      </c>
      <c r="F58" s="42"/>
      <c r="G58" s="120"/>
      <c r="H58" s="135"/>
      <c r="I58" s="42"/>
      <c r="J58" s="423"/>
    </row>
    <row r="59" spans="1:10" ht="21.75" customHeight="1">
      <c r="A59" s="467" t="s">
        <v>195</v>
      </c>
      <c r="B59" s="1150" t="s">
        <v>789</v>
      </c>
      <c r="C59" s="1151"/>
      <c r="D59" s="1152"/>
      <c r="E59" s="428">
        <f>'M I S 5'!U19</f>
        <v>169630</v>
      </c>
      <c r="F59" s="70">
        <v>43981</v>
      </c>
      <c r="G59" s="68"/>
      <c r="H59" s="121"/>
      <c r="I59" s="70"/>
      <c r="J59" s="439"/>
    </row>
    <row r="60" spans="1:10" ht="20.25" customHeight="1">
      <c r="A60" s="261" t="s">
        <v>186</v>
      </c>
      <c r="B60" s="141" t="s">
        <v>224</v>
      </c>
      <c r="C60" s="132"/>
      <c r="D60" s="272" t="s">
        <v>198</v>
      </c>
      <c r="E60" s="429">
        <f>(E57+E58)-E59</f>
        <v>130806</v>
      </c>
      <c r="F60" s="132"/>
      <c r="G60" s="29" t="s">
        <v>222</v>
      </c>
      <c r="H60" s="1148" t="s">
        <v>710</v>
      </c>
      <c r="I60" s="1149"/>
      <c r="J60" s="429">
        <f>'Bank statement'!O31</f>
        <v>130806</v>
      </c>
    </row>
    <row r="61" spans="1:10" ht="2.25" customHeight="1">
      <c r="A61" s="120"/>
      <c r="B61" s="42"/>
      <c r="C61" s="42"/>
      <c r="D61" s="42"/>
      <c r="E61" s="430"/>
      <c r="F61" s="42"/>
      <c r="G61" s="42"/>
      <c r="H61" s="42"/>
      <c r="I61" s="42"/>
      <c r="J61" s="443"/>
    </row>
    <row r="62" spans="1:10" ht="18" customHeight="1">
      <c r="A62" s="1121" t="s">
        <v>215</v>
      </c>
      <c r="B62" s="1122"/>
      <c r="C62" s="1122"/>
      <c r="D62" s="1123"/>
      <c r="E62" s="431">
        <f>E35+E40+E45+E50+E55+E60</f>
        <v>7796354</v>
      </c>
      <c r="F62" s="132"/>
      <c r="G62" s="1121" t="s">
        <v>215</v>
      </c>
      <c r="H62" s="1122"/>
      <c r="I62" s="1122"/>
      <c r="J62" s="444">
        <f>J35+J40+J45+J50+J55+J60</f>
        <v>7796354</v>
      </c>
    </row>
    <row r="63" spans="1:10" ht="15.75">
      <c r="A63" s="42"/>
      <c r="B63" s="42"/>
      <c r="C63" s="42"/>
      <c r="D63" s="42"/>
      <c r="E63" s="1159" t="s">
        <v>943</v>
      </c>
      <c r="F63" s="1159"/>
      <c r="G63" s="1159"/>
      <c r="H63" s="1159"/>
      <c r="I63" s="42"/>
      <c r="J63" s="42"/>
    </row>
    <row r="64" spans="1:10" ht="15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5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4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4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4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4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4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14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4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0" ht="14.25">
      <c r="A74" s="145"/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4.25">
      <c r="A75" s="145"/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0" ht="14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4.25">
      <c r="A77" s="145"/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 ht="14.25">
      <c r="A78" s="145"/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4.25">
      <c r="A79" s="145"/>
      <c r="B79" s="145"/>
      <c r="C79" s="145"/>
      <c r="D79" s="145"/>
      <c r="E79" s="145"/>
      <c r="F79" s="145"/>
      <c r="G79" s="145"/>
      <c r="H79" s="145"/>
      <c r="I79" s="145"/>
      <c r="J79" s="145"/>
    </row>
    <row r="80" spans="1:10" ht="14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4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</row>
    <row r="82" spans="1:10" ht="14.25">
      <c r="A82" s="145"/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4.25">
      <c r="A83" s="145"/>
      <c r="B83" s="145"/>
      <c r="C83" s="145"/>
      <c r="D83" s="145"/>
      <c r="E83" s="145"/>
      <c r="F83" s="145"/>
      <c r="G83" s="145"/>
      <c r="H83" s="145"/>
      <c r="I83" s="145"/>
      <c r="J83" s="145"/>
    </row>
    <row r="84" spans="1:10" ht="14.25">
      <c r="A84" s="145"/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4.25">
      <c r="A85" s="145"/>
      <c r="B85" s="145"/>
      <c r="C85" s="145"/>
      <c r="D85" s="145"/>
      <c r="E85" s="145"/>
      <c r="F85" s="145"/>
      <c r="G85" s="145"/>
      <c r="H85" s="145"/>
      <c r="I85" s="145"/>
      <c r="J85" s="145"/>
    </row>
    <row r="86" spans="1:10" ht="14.25">
      <c r="A86" s="145"/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4.25">
      <c r="A87" s="145"/>
      <c r="B87" s="145"/>
      <c r="C87" s="145"/>
      <c r="D87" s="145"/>
      <c r="E87" s="145"/>
      <c r="F87" s="145"/>
      <c r="G87" s="145"/>
      <c r="H87" s="145"/>
      <c r="I87" s="145"/>
      <c r="J87" s="145"/>
    </row>
    <row r="88" spans="1:10" ht="14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4.25">
      <c r="A89" s="145"/>
      <c r="B89" s="145"/>
      <c r="C89" s="145"/>
      <c r="D89" s="145"/>
      <c r="E89" s="145"/>
      <c r="F89" s="145"/>
      <c r="G89" s="145"/>
      <c r="H89" s="145"/>
      <c r="I89" s="145"/>
      <c r="J89" s="145"/>
    </row>
    <row r="90" spans="1:10" ht="14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4.2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ht="14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4.25">
      <c r="A93" s="145"/>
      <c r="B93" s="145"/>
      <c r="C93" s="145"/>
      <c r="D93" s="145"/>
      <c r="E93" s="145"/>
      <c r="F93" s="145"/>
      <c r="G93" s="145"/>
      <c r="H93" s="145"/>
      <c r="I93" s="145"/>
      <c r="J93" s="145"/>
    </row>
    <row r="94" spans="1:10" ht="14.25">
      <c r="A94" s="145"/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4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0" ht="14.25">
      <c r="A96" s="145"/>
      <c r="B96" s="145"/>
      <c r="C96" s="145"/>
      <c r="D96" s="145"/>
      <c r="E96" s="145"/>
      <c r="F96" s="145"/>
      <c r="G96" s="145"/>
      <c r="H96" s="145"/>
      <c r="I96" s="145"/>
      <c r="J96" s="145"/>
    </row>
    <row r="97" spans="1:10" ht="14.25">
      <c r="A97" s="145"/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4.25">
      <c r="A98" s="145"/>
      <c r="B98" s="145"/>
      <c r="C98" s="145"/>
      <c r="D98" s="145"/>
      <c r="E98" s="145"/>
      <c r="F98" s="145"/>
      <c r="G98" s="145"/>
      <c r="H98" s="145"/>
      <c r="I98" s="145"/>
      <c r="J98" s="145"/>
    </row>
    <row r="99" spans="1:10" ht="14.25">
      <c r="A99" s="145"/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4.2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 ht="14.2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4.2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1:10" ht="14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4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1:10" ht="14.2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4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1:10" ht="14.2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4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0" ht="14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4.2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</row>
    <row r="111" spans="1:10" ht="14.2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4.2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</row>
    <row r="113" spans="1:10" ht="14.2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4.2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</row>
    <row r="115" spans="1:10" ht="14.2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4.2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</row>
    <row r="117" spans="1:10" ht="14.2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4.2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</row>
    <row r="119" spans="1:10" ht="14.2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 password="C663" sheet="1"/>
  <mergeCells count="55">
    <mergeCell ref="E63:H63"/>
    <mergeCell ref="G6:J6"/>
    <mergeCell ref="E13:E17"/>
    <mergeCell ref="H30:I30"/>
    <mergeCell ref="H31:I31"/>
    <mergeCell ref="B23:D23"/>
    <mergeCell ref="B16:D16"/>
    <mergeCell ref="B17:D17"/>
    <mergeCell ref="B22:D22"/>
    <mergeCell ref="B44:D44"/>
    <mergeCell ref="A5:J5"/>
    <mergeCell ref="B7:J7"/>
    <mergeCell ref="B28:D28"/>
    <mergeCell ref="H28:I28"/>
    <mergeCell ref="B19:D19"/>
    <mergeCell ref="B13:D13"/>
    <mergeCell ref="B14:D14"/>
    <mergeCell ref="B15:D15"/>
    <mergeCell ref="B20:D20"/>
    <mergeCell ref="B21:D21"/>
    <mergeCell ref="L21:L23"/>
    <mergeCell ref="H26:I26"/>
    <mergeCell ref="H60:I60"/>
    <mergeCell ref="B57:D57"/>
    <mergeCell ref="B59:D59"/>
    <mergeCell ref="H40:I40"/>
    <mergeCell ref="H45:I45"/>
    <mergeCell ref="B39:D39"/>
    <mergeCell ref="H50:I50"/>
    <mergeCell ref="B52:D52"/>
    <mergeCell ref="B53:D53"/>
    <mergeCell ref="A36:J36"/>
    <mergeCell ref="B48:D48"/>
    <mergeCell ref="B49:D49"/>
    <mergeCell ref="B42:D42"/>
    <mergeCell ref="H20:I20"/>
    <mergeCell ref="A62:D62"/>
    <mergeCell ref="G62:I62"/>
    <mergeCell ref="A35:B35"/>
    <mergeCell ref="G35:H35"/>
    <mergeCell ref="B47:D47"/>
    <mergeCell ref="E33:E34"/>
    <mergeCell ref="B58:D58"/>
    <mergeCell ref="B37:D37"/>
    <mergeCell ref="B38:D38"/>
    <mergeCell ref="B1:J1"/>
    <mergeCell ref="B2:J2"/>
    <mergeCell ref="H8:I8"/>
    <mergeCell ref="A4:J4"/>
    <mergeCell ref="B3:J3"/>
    <mergeCell ref="H55:I55"/>
    <mergeCell ref="B6:C6"/>
    <mergeCell ref="D6:E6"/>
    <mergeCell ref="B8:D8"/>
    <mergeCell ref="B54:D54"/>
  </mergeCells>
  <printOptions/>
  <pageMargins left="0.3" right="0.3" top="0.8" bottom="0.8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185"/>
  <sheetViews>
    <sheetView view="pageLayout" workbookViewId="0" topLeftCell="A33">
      <selection activeCell="G35" sqref="G35:R35"/>
    </sheetView>
  </sheetViews>
  <sheetFormatPr defaultColWidth="9.140625" defaultRowHeight="12.75"/>
  <cols>
    <col min="1" max="1" width="0.2890625" style="0" customWidth="1"/>
    <col min="2" max="2" width="3.421875" style="0" customWidth="1"/>
    <col min="3" max="3" width="7.8515625" style="0" customWidth="1"/>
    <col min="4" max="4" width="7.421875" style="0" customWidth="1"/>
    <col min="5" max="5" width="6.421875" style="0" customWidth="1"/>
    <col min="6" max="6" width="7.00390625" style="0" customWidth="1"/>
    <col min="7" max="7" width="7.8515625" style="0" customWidth="1"/>
    <col min="8" max="8" width="0.2890625" style="0" customWidth="1"/>
    <col min="9" max="9" width="7.7109375" style="0" customWidth="1"/>
    <col min="10" max="10" width="7.28125" style="0" customWidth="1"/>
    <col min="11" max="11" width="5.28125" style="0" customWidth="1"/>
    <col min="12" max="12" width="5.8515625" style="0" customWidth="1"/>
    <col min="13" max="13" width="8.57421875" style="0" customWidth="1"/>
    <col min="14" max="14" width="0.2890625" style="0" hidden="1" customWidth="1"/>
    <col min="15" max="15" width="2.28125" style="0" customWidth="1"/>
    <col min="16" max="16" width="7.140625" style="0" customWidth="1"/>
    <col min="17" max="17" width="8.140625" style="0" customWidth="1"/>
    <col min="18" max="18" width="8.28125" style="0" customWidth="1"/>
    <col min="19" max="19" width="10.28125" style="0" customWidth="1"/>
  </cols>
  <sheetData>
    <row r="1" spans="1:18" ht="19.5" customHeight="1">
      <c r="A1" s="2"/>
      <c r="I1" s="1039" t="s">
        <v>301</v>
      </c>
      <c r="J1" s="1202"/>
      <c r="M1" s="1039" t="s">
        <v>804</v>
      </c>
      <c r="N1" s="1202"/>
      <c r="O1" s="1202"/>
      <c r="P1" s="1202"/>
      <c r="Q1" s="1202"/>
      <c r="R1" s="1202"/>
    </row>
    <row r="2" spans="1:19" ht="22.5" customHeight="1">
      <c r="A2" s="124"/>
      <c r="B2" s="1207" t="s">
        <v>357</v>
      </c>
      <c r="C2" s="1207"/>
      <c r="D2" s="120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3"/>
    </row>
    <row r="3" spans="1:19" ht="15.75" customHeight="1">
      <c r="A3" s="1169"/>
      <c r="B3" s="1226" t="s">
        <v>344</v>
      </c>
      <c r="C3" s="1194" t="s">
        <v>228</v>
      </c>
      <c r="D3" s="1194"/>
      <c r="E3" s="1194"/>
      <c r="F3" s="1194"/>
      <c r="G3" s="1195"/>
      <c r="H3" s="416"/>
      <c r="I3" s="1208" t="s">
        <v>230</v>
      </c>
      <c r="J3" s="1209"/>
      <c r="K3" s="1209"/>
      <c r="L3" s="1209"/>
      <c r="M3" s="1210"/>
      <c r="N3" s="416"/>
      <c r="O3" s="1172" t="s">
        <v>356</v>
      </c>
      <c r="P3" s="242" t="s">
        <v>232</v>
      </c>
      <c r="Q3" s="1175" t="s">
        <v>796</v>
      </c>
      <c r="R3" s="1175" t="s">
        <v>803</v>
      </c>
      <c r="S3" s="1219" t="s">
        <v>792</v>
      </c>
    </row>
    <row r="4" spans="1:19" ht="18" customHeight="1">
      <c r="A4" s="1169"/>
      <c r="B4" s="1227"/>
      <c r="C4" s="1175" t="s">
        <v>800</v>
      </c>
      <c r="D4" s="1189" t="s">
        <v>6</v>
      </c>
      <c r="E4" s="1222" t="s">
        <v>7</v>
      </c>
      <c r="F4" s="1223"/>
      <c r="G4" s="1175" t="s">
        <v>802</v>
      </c>
      <c r="H4" s="416"/>
      <c r="I4" s="1175" t="s">
        <v>800</v>
      </c>
      <c r="J4" s="1189" t="s">
        <v>6</v>
      </c>
      <c r="K4" s="1222" t="s">
        <v>7</v>
      </c>
      <c r="L4" s="1223"/>
      <c r="M4" s="1175" t="s">
        <v>802</v>
      </c>
      <c r="N4" s="416"/>
      <c r="O4" s="1173"/>
      <c r="P4" s="243" t="s">
        <v>234</v>
      </c>
      <c r="Q4" s="1176"/>
      <c r="R4" s="1176"/>
      <c r="S4" s="1220"/>
    </row>
    <row r="5" spans="1:19" ht="15" customHeight="1">
      <c r="A5" s="1169"/>
      <c r="B5" s="1227"/>
      <c r="C5" s="1176"/>
      <c r="D5" s="1176"/>
      <c r="E5" s="1224"/>
      <c r="F5" s="1199"/>
      <c r="G5" s="1176"/>
      <c r="H5" s="92"/>
      <c r="I5" s="1176"/>
      <c r="J5" s="1176"/>
      <c r="K5" s="1224"/>
      <c r="L5" s="1199"/>
      <c r="M5" s="1176"/>
      <c r="N5" s="92"/>
      <c r="O5" s="1173"/>
      <c r="P5" s="243" t="s">
        <v>233</v>
      </c>
      <c r="Q5" s="1176"/>
      <c r="R5" s="1176"/>
      <c r="S5" s="1220"/>
    </row>
    <row r="6" spans="1:19" ht="14.25" customHeight="1">
      <c r="A6" s="1169"/>
      <c r="B6" s="1227"/>
      <c r="C6" s="1177"/>
      <c r="D6" s="1177"/>
      <c r="E6" s="1225"/>
      <c r="F6" s="1200"/>
      <c r="G6" s="1177"/>
      <c r="H6" s="383"/>
      <c r="I6" s="1177"/>
      <c r="J6" s="1177"/>
      <c r="K6" s="1225"/>
      <c r="L6" s="1200"/>
      <c r="M6" s="1177"/>
      <c r="N6" s="383"/>
      <c r="O6" s="1174"/>
      <c r="P6" s="244"/>
      <c r="Q6" s="1177"/>
      <c r="R6" s="1177"/>
      <c r="S6" s="1221"/>
    </row>
    <row r="7" spans="1:18" ht="2.25" customHeight="1" hidden="1">
      <c r="A7" s="1169"/>
      <c r="B7" s="1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"/>
      <c r="R7" s="5"/>
    </row>
    <row r="8" spans="1:19" ht="19.5" customHeight="1">
      <c r="A8" s="1169"/>
      <c r="B8" s="371" t="s">
        <v>134</v>
      </c>
      <c r="C8" s="499">
        <v>7397000</v>
      </c>
      <c r="D8" s="562"/>
      <c r="E8" s="1216">
        <f>C8+D8</f>
        <v>7397000</v>
      </c>
      <c r="F8" s="1216"/>
      <c r="G8" s="504">
        <v>265</v>
      </c>
      <c r="H8" s="446"/>
      <c r="I8" s="499">
        <v>7329500</v>
      </c>
      <c r="J8" s="562"/>
      <c r="K8" s="1186">
        <f>I8+J8</f>
        <v>7329500</v>
      </c>
      <c r="L8" s="1186"/>
      <c r="M8" s="505">
        <v>577</v>
      </c>
      <c r="N8" s="497"/>
      <c r="O8" s="497"/>
      <c r="P8" s="497">
        <f>D8+J8+O8</f>
        <v>0</v>
      </c>
      <c r="Q8" s="497">
        <f>E8+K8</f>
        <v>14726500</v>
      </c>
      <c r="R8" s="502">
        <f>S8+P8</f>
        <v>96000</v>
      </c>
      <c r="S8" s="858">
        <v>96000</v>
      </c>
    </row>
    <row r="9" spans="1:19" ht="19.5" customHeight="1">
      <c r="A9" s="1169"/>
      <c r="B9" s="371" t="s">
        <v>135</v>
      </c>
      <c r="C9" s="500">
        <v>6454000</v>
      </c>
      <c r="D9" s="563"/>
      <c r="E9" s="1216">
        <f>C9+D9</f>
        <v>6454000</v>
      </c>
      <c r="F9" s="1216"/>
      <c r="G9" s="504">
        <v>186</v>
      </c>
      <c r="H9" s="373"/>
      <c r="I9" s="500">
        <v>4698000</v>
      </c>
      <c r="J9" s="563"/>
      <c r="K9" s="1186">
        <f>I9+J9</f>
        <v>4698000</v>
      </c>
      <c r="L9" s="1186"/>
      <c r="M9" s="505">
        <v>276</v>
      </c>
      <c r="N9" s="498"/>
      <c r="O9" s="498"/>
      <c r="P9" s="497">
        <f>D9+J9+O9</f>
        <v>0</v>
      </c>
      <c r="Q9" s="497">
        <f>E9+K9</f>
        <v>11152000</v>
      </c>
      <c r="R9" s="502">
        <f>S9+P9</f>
        <v>0</v>
      </c>
      <c r="S9" s="858"/>
    </row>
    <row r="10" spans="1:19" ht="19.5" customHeight="1">
      <c r="A10" s="1169"/>
      <c r="B10" s="371" t="s">
        <v>136</v>
      </c>
      <c r="C10" s="499">
        <v>2940000</v>
      </c>
      <c r="D10" s="562"/>
      <c r="E10" s="1216">
        <f>C10+D10</f>
        <v>2940000</v>
      </c>
      <c r="F10" s="1216"/>
      <c r="G10" s="504">
        <v>66</v>
      </c>
      <c r="H10" s="446"/>
      <c r="I10" s="499">
        <v>2207000</v>
      </c>
      <c r="J10" s="562"/>
      <c r="K10" s="1186">
        <f>I10+J10</f>
        <v>2207000</v>
      </c>
      <c r="L10" s="1186"/>
      <c r="M10" s="505">
        <v>92</v>
      </c>
      <c r="N10" s="497"/>
      <c r="O10" s="497"/>
      <c r="P10" s="497">
        <f>D10+J10+O10</f>
        <v>0</v>
      </c>
      <c r="Q10" s="497">
        <f>E10+K10</f>
        <v>5147000</v>
      </c>
      <c r="R10" s="502">
        <f>S10+P10</f>
        <v>0</v>
      </c>
      <c r="S10" s="858"/>
    </row>
    <row r="11" spans="1:19" ht="19.5" customHeight="1">
      <c r="A11" s="1169"/>
      <c r="B11" s="371" t="s">
        <v>7</v>
      </c>
      <c r="C11" s="506">
        <v>16791000</v>
      </c>
      <c r="D11" s="564"/>
      <c r="E11" s="1215">
        <f aca="true" t="shared" si="0" ref="E11:Q11">E8+E9+E10</f>
        <v>16791000</v>
      </c>
      <c r="F11" s="1215"/>
      <c r="G11" s="503">
        <f t="shared" si="0"/>
        <v>517</v>
      </c>
      <c r="H11" s="507">
        <f t="shared" si="0"/>
        <v>0</v>
      </c>
      <c r="I11" s="506">
        <v>14234500</v>
      </c>
      <c r="J11" s="564"/>
      <c r="K11" s="1170">
        <f t="shared" si="0"/>
        <v>14234500</v>
      </c>
      <c r="L11" s="1170"/>
      <c r="M11" s="508">
        <f t="shared" si="0"/>
        <v>945</v>
      </c>
      <c r="N11" s="507">
        <f t="shared" si="0"/>
        <v>0</v>
      </c>
      <c r="O11" s="507">
        <f t="shared" si="0"/>
        <v>0</v>
      </c>
      <c r="P11" s="507">
        <f t="shared" si="0"/>
        <v>0</v>
      </c>
      <c r="Q11" s="507">
        <f t="shared" si="0"/>
        <v>31025500</v>
      </c>
      <c r="R11" s="507">
        <f>S11+P11</f>
        <v>96000</v>
      </c>
      <c r="S11" s="856">
        <f>S8+S9+S10</f>
        <v>96000</v>
      </c>
    </row>
    <row r="12" spans="1:18" ht="13.5" customHeight="1">
      <c r="A12" s="1178"/>
      <c r="B12" s="1178"/>
      <c r="C12" s="1178"/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</row>
    <row r="13" spans="1:18" ht="20.25" customHeight="1">
      <c r="A13" s="153"/>
      <c r="B13" s="1207" t="s">
        <v>358</v>
      </c>
      <c r="C13" s="1207"/>
      <c r="D13" s="1207"/>
      <c r="E13" s="1207"/>
      <c r="F13" s="1207"/>
      <c r="G13" s="1185"/>
      <c r="H13" s="1185"/>
      <c r="I13" s="1185"/>
      <c r="J13" s="1185"/>
      <c r="K13" s="1185"/>
      <c r="L13" s="1185"/>
      <c r="M13" s="1185"/>
      <c r="N13" s="1185"/>
      <c r="O13" s="1185"/>
      <c r="P13" s="1185"/>
      <c r="Q13" s="1185"/>
      <c r="R13" s="1185"/>
    </row>
    <row r="14" spans="1:19" ht="15.75" customHeight="1">
      <c r="A14" s="1169"/>
      <c r="B14" s="1226" t="s">
        <v>344</v>
      </c>
      <c r="C14" s="1193" t="s">
        <v>228</v>
      </c>
      <c r="D14" s="1194"/>
      <c r="E14" s="1194"/>
      <c r="F14" s="1194"/>
      <c r="G14" s="1195"/>
      <c r="H14" s="416"/>
      <c r="I14" s="1193" t="s">
        <v>230</v>
      </c>
      <c r="J14" s="1194"/>
      <c r="K14" s="1194"/>
      <c r="L14" s="1194"/>
      <c r="M14" s="1195"/>
      <c r="N14" s="416"/>
      <c r="O14" s="1172" t="s">
        <v>356</v>
      </c>
      <c r="P14" s="242" t="s">
        <v>232</v>
      </c>
      <c r="Q14" s="1175" t="s">
        <v>796</v>
      </c>
      <c r="R14" s="1175" t="s">
        <v>799</v>
      </c>
      <c r="S14" s="1219" t="s">
        <v>794</v>
      </c>
    </row>
    <row r="15" spans="1:19" ht="14.25">
      <c r="A15" s="1169"/>
      <c r="B15" s="1227"/>
      <c r="C15" s="1175" t="s">
        <v>800</v>
      </c>
      <c r="D15" s="1189" t="s">
        <v>6</v>
      </c>
      <c r="E15" s="1189" t="s">
        <v>235</v>
      </c>
      <c r="F15" s="1189" t="s">
        <v>18</v>
      </c>
      <c r="G15" s="1175" t="s">
        <v>801</v>
      </c>
      <c r="H15" s="416"/>
      <c r="I15" s="1175" t="s">
        <v>800</v>
      </c>
      <c r="J15" s="1189" t="s">
        <v>6</v>
      </c>
      <c r="K15" s="1189" t="s">
        <v>235</v>
      </c>
      <c r="L15" s="1189" t="s">
        <v>18</v>
      </c>
      <c r="M15" s="1175" t="s">
        <v>801</v>
      </c>
      <c r="N15" s="416"/>
      <c r="O15" s="1173"/>
      <c r="P15" s="243" t="s">
        <v>234</v>
      </c>
      <c r="Q15" s="1176"/>
      <c r="R15" s="1176"/>
      <c r="S15" s="1220"/>
    </row>
    <row r="16" spans="1:19" ht="14.25">
      <c r="A16" s="1169"/>
      <c r="B16" s="1227"/>
      <c r="C16" s="1176"/>
      <c r="D16" s="1176"/>
      <c r="E16" s="1176"/>
      <c r="F16" s="1176"/>
      <c r="G16" s="1176"/>
      <c r="H16" s="92"/>
      <c r="I16" s="1176"/>
      <c r="J16" s="1176"/>
      <c r="K16" s="1176"/>
      <c r="L16" s="1176"/>
      <c r="M16" s="1176"/>
      <c r="N16" s="92"/>
      <c r="O16" s="1173"/>
      <c r="P16" s="243" t="s">
        <v>233</v>
      </c>
      <c r="Q16" s="1176"/>
      <c r="R16" s="1176"/>
      <c r="S16" s="1220"/>
    </row>
    <row r="17" spans="1:19" ht="14.25">
      <c r="A17" s="1169"/>
      <c r="B17" s="1227"/>
      <c r="C17" s="1177"/>
      <c r="D17" s="1177"/>
      <c r="E17" s="1177"/>
      <c r="F17" s="1177"/>
      <c r="G17" s="1177"/>
      <c r="H17" s="383"/>
      <c r="I17" s="1177"/>
      <c r="J17" s="1177"/>
      <c r="K17" s="1177"/>
      <c r="L17" s="1177"/>
      <c r="M17" s="1177"/>
      <c r="N17" s="383"/>
      <c r="O17" s="1174"/>
      <c r="P17" s="244"/>
      <c r="Q17" s="1177"/>
      <c r="R17" s="1177"/>
      <c r="S17" s="1221"/>
    </row>
    <row r="18" spans="1:19" ht="2.25" customHeight="1" hidden="1">
      <c r="A18" s="1169"/>
      <c r="B18" s="447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448"/>
      <c r="R18" s="449"/>
      <c r="S18" s="493"/>
    </row>
    <row r="19" spans="1:19" ht="19.5" customHeight="1">
      <c r="A19" s="1169"/>
      <c r="B19" s="371" t="s">
        <v>134</v>
      </c>
      <c r="C19" s="499">
        <v>6098750</v>
      </c>
      <c r="D19" s="497">
        <f>'By name collection'!E60</f>
        <v>70250</v>
      </c>
      <c r="E19" s="497">
        <f>'By name collection'!F60</f>
        <v>0</v>
      </c>
      <c r="F19" s="497">
        <f>'By name collection'!G60</f>
        <v>86945</v>
      </c>
      <c r="G19" s="497">
        <f>C19+D19</f>
        <v>6169000</v>
      </c>
      <c r="H19" s="446"/>
      <c r="I19" s="499">
        <v>6363000</v>
      </c>
      <c r="J19" s="497">
        <f>'By name collection'!E300</f>
        <v>59500</v>
      </c>
      <c r="K19" s="497">
        <f>'By name collection'!F300</f>
        <v>3000</v>
      </c>
      <c r="L19" s="497">
        <f>'By name collection'!G300</f>
        <v>19166</v>
      </c>
      <c r="M19" s="497">
        <f>I19+J19</f>
        <v>6422500</v>
      </c>
      <c r="N19" s="446"/>
      <c r="O19" s="446"/>
      <c r="P19" s="497">
        <f>D19+E19+F19+J19+K19+L19+O19</f>
        <v>238861</v>
      </c>
      <c r="Q19" s="497">
        <f>G19+M19</f>
        <v>12591500</v>
      </c>
      <c r="R19" s="496">
        <f>S19+D19+J19</f>
        <v>337000</v>
      </c>
      <c r="S19" s="858">
        <v>207250</v>
      </c>
    </row>
    <row r="20" spans="1:19" ht="20.25" customHeight="1">
      <c r="A20" s="1169"/>
      <c r="B20" s="371" t="s">
        <v>135</v>
      </c>
      <c r="C20" s="604">
        <v>5801875</v>
      </c>
      <c r="D20" s="497">
        <f>'By name collection'!E150</f>
        <v>59625</v>
      </c>
      <c r="E20" s="497">
        <f>'By name collection'!F150</f>
        <v>24000</v>
      </c>
      <c r="F20" s="497">
        <f>'By name collection'!G150</f>
        <v>68559</v>
      </c>
      <c r="G20" s="497">
        <f>C20+D20</f>
        <v>5861500</v>
      </c>
      <c r="H20" s="446"/>
      <c r="I20" s="499">
        <v>4574000</v>
      </c>
      <c r="J20" s="497">
        <f>'By name collection'!E350</f>
        <v>13000</v>
      </c>
      <c r="K20" s="497">
        <f>'By name collection'!F350</f>
        <v>5300</v>
      </c>
      <c r="L20" s="497">
        <f>'By name collection'!G350</f>
        <v>8150</v>
      </c>
      <c r="M20" s="497">
        <f>I20+J20</f>
        <v>4587000</v>
      </c>
      <c r="N20" s="446"/>
      <c r="O20" s="446"/>
      <c r="P20" s="497">
        <f>D20+E20+F20+J20+K20+L20+O20</f>
        <v>178634</v>
      </c>
      <c r="Q20" s="497">
        <f>G20+M20</f>
        <v>10448500</v>
      </c>
      <c r="R20" s="496">
        <f>S20+D20+J20</f>
        <v>245875</v>
      </c>
      <c r="S20" s="858">
        <v>173250</v>
      </c>
    </row>
    <row r="21" spans="1:19" ht="18.75" customHeight="1">
      <c r="A21" s="1169"/>
      <c r="B21" s="371" t="s">
        <v>136</v>
      </c>
      <c r="C21" s="499">
        <v>2643250</v>
      </c>
      <c r="D21" s="497">
        <f>'By name collection'!E200</f>
        <v>22250</v>
      </c>
      <c r="E21" s="497">
        <f>'By name collection'!F200</f>
        <v>0</v>
      </c>
      <c r="F21" s="497">
        <f>'By name collection'!G200</f>
        <v>109560</v>
      </c>
      <c r="G21" s="497">
        <f>C21+D21</f>
        <v>2665500</v>
      </c>
      <c r="H21" s="446"/>
      <c r="I21" s="499">
        <v>2112000</v>
      </c>
      <c r="J21" s="497">
        <f>'By name collection'!E400</f>
        <v>9000</v>
      </c>
      <c r="K21" s="497">
        <f>'By name collection'!F400</f>
        <v>0</v>
      </c>
      <c r="L21" s="497">
        <f>'By name collection'!G400</f>
        <v>0</v>
      </c>
      <c r="M21" s="497">
        <f>I21+J21</f>
        <v>2121000</v>
      </c>
      <c r="N21" s="446"/>
      <c r="O21" s="446"/>
      <c r="P21" s="497">
        <f>D21+E21+F21+J21+K21+L21+O21</f>
        <v>140810</v>
      </c>
      <c r="Q21" s="497">
        <f>G21+M21</f>
        <v>4786500</v>
      </c>
      <c r="R21" s="496">
        <f>S21+D21+J21</f>
        <v>91250</v>
      </c>
      <c r="S21" s="858">
        <v>60000</v>
      </c>
    </row>
    <row r="22" spans="1:19" ht="20.25" customHeight="1">
      <c r="A22" s="1169"/>
      <c r="B22" s="503" t="s">
        <v>7</v>
      </c>
      <c r="C22" s="604">
        <v>14543875</v>
      </c>
      <c r="D22" s="507">
        <f aca="true" t="shared" si="1" ref="D22:R22">D19+D20+D21</f>
        <v>152125</v>
      </c>
      <c r="E22" s="509">
        <f t="shared" si="1"/>
        <v>24000</v>
      </c>
      <c r="F22" s="507">
        <f t="shared" si="1"/>
        <v>265064</v>
      </c>
      <c r="G22" s="510">
        <f t="shared" si="1"/>
        <v>14696000</v>
      </c>
      <c r="H22" s="507">
        <f t="shared" si="1"/>
        <v>0</v>
      </c>
      <c r="I22" s="506">
        <v>13049000</v>
      </c>
      <c r="J22" s="507">
        <f t="shared" si="1"/>
        <v>81500</v>
      </c>
      <c r="K22" s="507">
        <f t="shared" si="1"/>
        <v>8300</v>
      </c>
      <c r="L22" s="507">
        <f t="shared" si="1"/>
        <v>27316</v>
      </c>
      <c r="M22" s="507">
        <f t="shared" si="1"/>
        <v>13130500</v>
      </c>
      <c r="N22" s="507">
        <f t="shared" si="1"/>
        <v>0</v>
      </c>
      <c r="O22" s="507">
        <f t="shared" si="1"/>
        <v>0</v>
      </c>
      <c r="P22" s="507">
        <f t="shared" si="1"/>
        <v>558305</v>
      </c>
      <c r="Q22" s="507">
        <f t="shared" si="1"/>
        <v>27826500</v>
      </c>
      <c r="R22" s="507">
        <f t="shared" si="1"/>
        <v>674125</v>
      </c>
      <c r="S22" s="506">
        <v>440500</v>
      </c>
    </row>
    <row r="23" spans="1:19" ht="16.5" customHeight="1">
      <c r="A23" s="1178"/>
      <c r="B23" s="1178"/>
      <c r="C23" s="1178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493"/>
    </row>
    <row r="24" spans="1:19" ht="21" customHeight="1">
      <c r="A24" s="173" t="s">
        <v>236</v>
      </c>
      <c r="B24" s="1207" t="s">
        <v>237</v>
      </c>
      <c r="C24" s="1207"/>
      <c r="D24" s="1207"/>
      <c r="E24" s="1207"/>
      <c r="F24" s="1207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493"/>
    </row>
    <row r="25" spans="1:19" ht="15.75">
      <c r="A25" s="1169"/>
      <c r="B25" s="1226" t="s">
        <v>344</v>
      </c>
      <c r="C25" s="1211" t="s">
        <v>228</v>
      </c>
      <c r="D25" s="1212"/>
      <c r="E25" s="1212"/>
      <c r="F25" s="1212"/>
      <c r="G25" s="1213"/>
      <c r="H25" s="450"/>
      <c r="I25" s="1211" t="s">
        <v>230</v>
      </c>
      <c r="J25" s="1212"/>
      <c r="K25" s="1212"/>
      <c r="L25" s="1212"/>
      <c r="M25" s="1213"/>
      <c r="N25" s="450"/>
      <c r="O25" s="1175" t="s">
        <v>356</v>
      </c>
      <c r="P25" s="451" t="s">
        <v>232</v>
      </c>
      <c r="Q25" s="1175" t="s">
        <v>796</v>
      </c>
      <c r="R25" s="1175" t="s">
        <v>798</v>
      </c>
      <c r="S25" s="1219" t="s">
        <v>795</v>
      </c>
    </row>
    <row r="26" spans="1:19" ht="14.25">
      <c r="A26" s="1169"/>
      <c r="B26" s="1227"/>
      <c r="C26" s="1175" t="s">
        <v>800</v>
      </c>
      <c r="D26" s="1189" t="s">
        <v>6</v>
      </c>
      <c r="E26" s="1189" t="s">
        <v>235</v>
      </c>
      <c r="F26" s="1189" t="s">
        <v>18</v>
      </c>
      <c r="G26" s="1175" t="s">
        <v>801</v>
      </c>
      <c r="H26" s="450"/>
      <c r="I26" s="1175" t="s">
        <v>800</v>
      </c>
      <c r="J26" s="1189" t="s">
        <v>6</v>
      </c>
      <c r="K26" s="1189" t="s">
        <v>235</v>
      </c>
      <c r="L26" s="1189" t="s">
        <v>18</v>
      </c>
      <c r="M26" s="1175" t="s">
        <v>801</v>
      </c>
      <c r="N26" s="450"/>
      <c r="O26" s="1176"/>
      <c r="P26" s="452" t="s">
        <v>234</v>
      </c>
      <c r="Q26" s="1176"/>
      <c r="R26" s="1176"/>
      <c r="S26" s="1220"/>
    </row>
    <row r="27" spans="1:19" ht="14.25">
      <c r="A27" s="1169"/>
      <c r="B27" s="1227"/>
      <c r="C27" s="1176"/>
      <c r="D27" s="1176"/>
      <c r="E27" s="1176"/>
      <c r="F27" s="1176"/>
      <c r="G27" s="1176"/>
      <c r="H27" s="453"/>
      <c r="I27" s="1176"/>
      <c r="J27" s="1176"/>
      <c r="K27" s="1176"/>
      <c r="L27" s="1176"/>
      <c r="M27" s="1176"/>
      <c r="N27" s="453"/>
      <c r="O27" s="1176"/>
      <c r="P27" s="452" t="s">
        <v>233</v>
      </c>
      <c r="Q27" s="1176"/>
      <c r="R27" s="1176"/>
      <c r="S27" s="1220"/>
    </row>
    <row r="28" spans="1:19" ht="12" customHeight="1">
      <c r="A28" s="1169"/>
      <c r="B28" s="1227"/>
      <c r="C28" s="1177"/>
      <c r="D28" s="1177"/>
      <c r="E28" s="1177"/>
      <c r="F28" s="1177"/>
      <c r="G28" s="1177"/>
      <c r="H28" s="454"/>
      <c r="I28" s="1177"/>
      <c r="J28" s="1177"/>
      <c r="K28" s="1177"/>
      <c r="L28" s="1177"/>
      <c r="M28" s="1177"/>
      <c r="N28" s="454"/>
      <c r="O28" s="1177"/>
      <c r="P28" s="455"/>
      <c r="Q28" s="1177"/>
      <c r="R28" s="1177"/>
      <c r="S28" s="1221"/>
    </row>
    <row r="29" spans="1:19" ht="2.25" customHeight="1" hidden="1">
      <c r="A29" s="1169"/>
      <c r="B29" s="456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7"/>
      <c r="R29" s="458"/>
      <c r="S29" s="493"/>
    </row>
    <row r="30" spans="1:19" ht="19.5" customHeight="1">
      <c r="A30" s="1169"/>
      <c r="B30" s="374" t="s">
        <v>134</v>
      </c>
      <c r="C30" s="565">
        <v>6011805</v>
      </c>
      <c r="D30" s="512">
        <f>'By name collection'!K60</f>
        <v>70250</v>
      </c>
      <c r="E30" s="512">
        <f>'By name collection'!L60</f>
        <v>0</v>
      </c>
      <c r="F30" s="512">
        <f>'By name collection'!M60</f>
        <v>8166</v>
      </c>
      <c r="G30" s="512">
        <f>C30+D30+E30+F30</f>
        <v>6090221</v>
      </c>
      <c r="H30" s="376"/>
      <c r="I30" s="565">
        <v>6340834</v>
      </c>
      <c r="J30" s="512">
        <f>'By name collection'!K300</f>
        <v>59100</v>
      </c>
      <c r="K30" s="512">
        <f>'By name collection'!L300</f>
        <v>0</v>
      </c>
      <c r="L30" s="512">
        <f>'By name collection'!M300</f>
        <v>4014</v>
      </c>
      <c r="M30" s="512">
        <f>I30+J30+K30+L30</f>
        <v>6403948</v>
      </c>
      <c r="N30" s="376"/>
      <c r="O30" s="376"/>
      <c r="P30" s="512">
        <f>D30+E30+F30+J30+K30+L30+O30</f>
        <v>141530</v>
      </c>
      <c r="Q30" s="512">
        <f>G30+M30</f>
        <v>12494169</v>
      </c>
      <c r="R30" s="511">
        <f>S30+P30</f>
        <v>351710</v>
      </c>
      <c r="S30" s="858">
        <v>210180</v>
      </c>
    </row>
    <row r="31" spans="1:19" ht="19.5" customHeight="1">
      <c r="A31" s="1169"/>
      <c r="B31" s="374" t="s">
        <v>135</v>
      </c>
      <c r="C31" s="565">
        <v>5709316</v>
      </c>
      <c r="D31" s="512">
        <f>'By name collection'!K150</f>
        <v>53625</v>
      </c>
      <c r="E31" s="512">
        <f>'By name collection'!L150</f>
        <v>0</v>
      </c>
      <c r="F31" s="512">
        <f>'By name collection'!M150</f>
        <v>250</v>
      </c>
      <c r="G31" s="512">
        <f>C31+D31+E31+F31</f>
        <v>5763191</v>
      </c>
      <c r="H31" s="376"/>
      <c r="I31" s="565">
        <v>4560550</v>
      </c>
      <c r="J31" s="512">
        <f>'By name collection'!K350</f>
        <v>12364</v>
      </c>
      <c r="K31" s="512">
        <f>'By name collection'!L350</f>
        <v>0</v>
      </c>
      <c r="L31" s="512">
        <f>'By name collection'!M350</f>
        <v>157</v>
      </c>
      <c r="M31" s="512">
        <f>I31+J31+K31+L31</f>
        <v>4573071</v>
      </c>
      <c r="N31" s="376"/>
      <c r="O31" s="376"/>
      <c r="P31" s="512">
        <f>D31+E31+F31+J31+K31+L31+O31</f>
        <v>66396</v>
      </c>
      <c r="Q31" s="512">
        <f>G31+M31</f>
        <v>10336262</v>
      </c>
      <c r="R31" s="511">
        <f>S31+P31</f>
        <v>233746</v>
      </c>
      <c r="S31" s="858">
        <v>167350</v>
      </c>
    </row>
    <row r="32" spans="1:19" ht="19.5" customHeight="1">
      <c r="A32" s="1169"/>
      <c r="B32" s="374" t="s">
        <v>136</v>
      </c>
      <c r="C32" s="565">
        <v>2533690</v>
      </c>
      <c r="D32" s="512">
        <f>'By name collection'!K200</f>
        <v>22250</v>
      </c>
      <c r="E32" s="512">
        <f>'By name collection'!L200</f>
        <v>0</v>
      </c>
      <c r="F32" s="512">
        <f>'By name collection'!M200</f>
        <v>500</v>
      </c>
      <c r="G32" s="512">
        <f>C32+D32+E32+F32</f>
        <v>2556440</v>
      </c>
      <c r="H32" s="376"/>
      <c r="I32" s="565">
        <v>2112000</v>
      </c>
      <c r="J32" s="512">
        <f>'By name collection'!K400</f>
        <v>9000</v>
      </c>
      <c r="K32" s="512">
        <f>'By name collection'!L400</f>
        <v>0</v>
      </c>
      <c r="L32" s="512">
        <f>'By name collection'!M400</f>
        <v>0</v>
      </c>
      <c r="M32" s="512">
        <f>I32+J32+K32+L32</f>
        <v>2121000</v>
      </c>
      <c r="N32" s="376"/>
      <c r="O32" s="376"/>
      <c r="P32" s="512">
        <f>D32+E32+F32+J32+K32+L32+O32</f>
        <v>31750</v>
      </c>
      <c r="Q32" s="512">
        <f>G32+M32</f>
        <v>4677440</v>
      </c>
      <c r="R32" s="511">
        <f>S32+P32</f>
        <v>94650</v>
      </c>
      <c r="S32" s="858">
        <v>62900</v>
      </c>
    </row>
    <row r="33" spans="1:19" ht="19.5" customHeight="1">
      <c r="A33" s="1169"/>
      <c r="B33" s="513" t="s">
        <v>7</v>
      </c>
      <c r="C33" s="566">
        <v>14254811</v>
      </c>
      <c r="D33" s="514">
        <f aca="true" t="shared" si="2" ref="D33:Q33">D30+D31+D32</f>
        <v>146125</v>
      </c>
      <c r="E33" s="514">
        <f t="shared" si="2"/>
        <v>0</v>
      </c>
      <c r="F33" s="514">
        <f t="shared" si="2"/>
        <v>8916</v>
      </c>
      <c r="G33" s="514">
        <f t="shared" si="2"/>
        <v>14409852</v>
      </c>
      <c r="H33" s="514">
        <f t="shared" si="2"/>
        <v>0</v>
      </c>
      <c r="I33" s="566">
        <v>13013384</v>
      </c>
      <c r="J33" s="514">
        <f t="shared" si="2"/>
        <v>80464</v>
      </c>
      <c r="K33" s="514">
        <f t="shared" si="2"/>
        <v>0</v>
      </c>
      <c r="L33" s="514">
        <f t="shared" si="2"/>
        <v>4171</v>
      </c>
      <c r="M33" s="514">
        <f t="shared" si="2"/>
        <v>13098019</v>
      </c>
      <c r="N33" s="514">
        <f t="shared" si="2"/>
        <v>0</v>
      </c>
      <c r="O33" s="514">
        <f t="shared" si="2"/>
        <v>0</v>
      </c>
      <c r="P33" s="514">
        <f t="shared" si="2"/>
        <v>239676</v>
      </c>
      <c r="Q33" s="514">
        <f t="shared" si="2"/>
        <v>27507871</v>
      </c>
      <c r="R33" s="511">
        <f>S33+P33</f>
        <v>680106</v>
      </c>
      <c r="S33" s="856">
        <v>440430</v>
      </c>
    </row>
    <row r="34" spans="1:19" ht="21" customHeight="1">
      <c r="A34" s="64"/>
      <c r="B34" s="375" t="s">
        <v>16</v>
      </c>
      <c r="C34" s="1008">
        <f>C33/C22*100%</f>
        <v>0.9801246916657356</v>
      </c>
      <c r="D34" s="468">
        <f aca="true" t="shared" si="3" ref="D34:Q34">D33/D22*100</f>
        <v>96.05587510271158</v>
      </c>
      <c r="E34" s="468">
        <f t="shared" si="3"/>
        <v>0</v>
      </c>
      <c r="F34" s="468">
        <f t="shared" si="3"/>
        <v>3.363715932755863</v>
      </c>
      <c r="G34" s="468">
        <f t="shared" si="3"/>
        <v>98.05288513881328</v>
      </c>
      <c r="H34" s="468" t="e">
        <f t="shared" si="3"/>
        <v>#DIV/0!</v>
      </c>
      <c r="I34" s="827">
        <v>0.997</v>
      </c>
      <c r="J34" s="468">
        <f t="shared" si="3"/>
        <v>98.72883435582823</v>
      </c>
      <c r="K34" s="468">
        <f t="shared" si="3"/>
        <v>0</v>
      </c>
      <c r="L34" s="468">
        <f t="shared" si="3"/>
        <v>15.269439156538292</v>
      </c>
      <c r="M34" s="827">
        <v>0.997</v>
      </c>
      <c r="N34" s="468" t="e">
        <f t="shared" si="3"/>
        <v>#DIV/0!</v>
      </c>
      <c r="O34" s="469">
        <v>0</v>
      </c>
      <c r="P34" s="468">
        <f t="shared" si="3"/>
        <v>42.92922327401689</v>
      </c>
      <c r="Q34" s="561">
        <f t="shared" si="3"/>
        <v>98.85494402817459</v>
      </c>
      <c r="R34" s="561">
        <f>R33/R22*100</f>
        <v>100.88722417949194</v>
      </c>
      <c r="S34" s="501"/>
    </row>
    <row r="35" spans="1:19" ht="33.75" customHeight="1">
      <c r="A35" s="173" t="s">
        <v>238</v>
      </c>
      <c r="B35" s="1196" t="s">
        <v>239</v>
      </c>
      <c r="C35" s="1196"/>
      <c r="D35" s="1196"/>
      <c r="E35" s="1196"/>
      <c r="F35" s="1197"/>
      <c r="G35" s="1204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6"/>
      <c r="S35" s="493"/>
    </row>
    <row r="36" spans="1:19" ht="15.75" customHeight="1">
      <c r="A36" s="1178"/>
      <c r="B36" s="1226" t="s">
        <v>344</v>
      </c>
      <c r="C36" s="1210" t="s">
        <v>228</v>
      </c>
      <c r="D36" s="1214"/>
      <c r="E36" s="1214"/>
      <c r="F36" s="1214"/>
      <c r="G36" s="1214"/>
      <c r="H36" s="415"/>
      <c r="I36" s="1214" t="s">
        <v>230</v>
      </c>
      <c r="J36" s="1214"/>
      <c r="K36" s="1214"/>
      <c r="L36" s="1214"/>
      <c r="M36" s="1214"/>
      <c r="N36" s="415"/>
      <c r="O36" s="1172" t="s">
        <v>356</v>
      </c>
      <c r="P36" s="254" t="s">
        <v>232</v>
      </c>
      <c r="Q36" s="1175" t="s">
        <v>796</v>
      </c>
      <c r="R36" s="1175" t="s">
        <v>797</v>
      </c>
      <c r="S36" s="1219" t="s">
        <v>793</v>
      </c>
    </row>
    <row r="37" spans="1:19" ht="16.5" customHeight="1">
      <c r="A37" s="1178"/>
      <c r="B37" s="1227"/>
      <c r="C37" s="1198" t="s">
        <v>800</v>
      </c>
      <c r="D37" s="1189" t="s">
        <v>6</v>
      </c>
      <c r="E37" s="1189" t="s">
        <v>235</v>
      </c>
      <c r="F37" s="1189" t="s">
        <v>18</v>
      </c>
      <c r="G37" s="1175" t="s">
        <v>801</v>
      </c>
      <c r="H37" s="415"/>
      <c r="I37" s="1175" t="s">
        <v>800</v>
      </c>
      <c r="J37" s="1189" t="s">
        <v>6</v>
      </c>
      <c r="K37" s="1189" t="s">
        <v>235</v>
      </c>
      <c r="L37" s="1189" t="s">
        <v>18</v>
      </c>
      <c r="M37" s="1175" t="s">
        <v>801</v>
      </c>
      <c r="N37" s="415"/>
      <c r="O37" s="1218"/>
      <c r="P37" s="254" t="s">
        <v>234</v>
      </c>
      <c r="Q37" s="1176"/>
      <c r="R37" s="1176"/>
      <c r="S37" s="1220"/>
    </row>
    <row r="38" spans="1:19" ht="14.25">
      <c r="A38" s="1178"/>
      <c r="B38" s="1227"/>
      <c r="C38" s="1199"/>
      <c r="D38" s="1176"/>
      <c r="E38" s="1176"/>
      <c r="F38" s="1176"/>
      <c r="G38" s="1176"/>
      <c r="H38" s="415"/>
      <c r="I38" s="1176"/>
      <c r="J38" s="1176"/>
      <c r="K38" s="1176"/>
      <c r="L38" s="1176"/>
      <c r="M38" s="1176"/>
      <c r="N38" s="415"/>
      <c r="O38" s="1218"/>
      <c r="P38" s="254" t="s">
        <v>233</v>
      </c>
      <c r="Q38" s="1176"/>
      <c r="R38" s="1176"/>
      <c r="S38" s="1220"/>
    </row>
    <row r="39" spans="1:19" ht="14.25">
      <c r="A39" s="1178"/>
      <c r="B39" s="1227"/>
      <c r="C39" s="1200"/>
      <c r="D39" s="1177"/>
      <c r="E39" s="1177"/>
      <c r="F39" s="1177"/>
      <c r="G39" s="1177"/>
      <c r="H39" s="415"/>
      <c r="I39" s="1177"/>
      <c r="J39" s="1177"/>
      <c r="K39" s="1177"/>
      <c r="L39" s="1177"/>
      <c r="M39" s="1177"/>
      <c r="N39" s="415"/>
      <c r="O39" s="386"/>
      <c r="P39" s="254"/>
      <c r="Q39" s="1177"/>
      <c r="R39" s="1177"/>
      <c r="S39" s="1221"/>
    </row>
    <row r="40" spans="1:19" ht="2.25" customHeight="1" hidden="1">
      <c r="A40" s="1169"/>
      <c r="B40" s="382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385"/>
      <c r="R40" s="385"/>
      <c r="S40" s="493"/>
    </row>
    <row r="41" spans="1:19" ht="20.25" customHeight="1">
      <c r="A41" s="1169"/>
      <c r="B41" s="371" t="s">
        <v>134</v>
      </c>
      <c r="C41" s="567">
        <v>886565</v>
      </c>
      <c r="D41" s="515">
        <f>'By name collection'!H60</f>
        <v>9617</v>
      </c>
      <c r="E41" s="515">
        <f>'By name collection'!I60</f>
        <v>0</v>
      </c>
      <c r="F41" s="515">
        <f>'By name collection'!J60</f>
        <v>27976</v>
      </c>
      <c r="G41" s="515">
        <f>C41+D41+'M I S-4'!G37</f>
        <v>896994</v>
      </c>
      <c r="H41" s="372"/>
      <c r="I41" s="567">
        <v>1137645</v>
      </c>
      <c r="J41" s="515">
        <f>'By name collection'!H300</f>
        <v>8088</v>
      </c>
      <c r="K41" s="515">
        <f>'By name collection'!I300</f>
        <v>529</v>
      </c>
      <c r="L41" s="515">
        <f>'By name collection'!J300</f>
        <v>44050</v>
      </c>
      <c r="M41" s="515">
        <f>I41+J41+'M I S-4'!O37</f>
        <v>1145988</v>
      </c>
      <c r="N41" s="372"/>
      <c r="O41" s="1182"/>
      <c r="P41" s="515">
        <f>D41+E41+F41+J41+K41+L41+O41</f>
        <v>90260</v>
      </c>
      <c r="Q41" s="515">
        <f>G41+M41</f>
        <v>2042982</v>
      </c>
      <c r="R41" s="459">
        <f>D41+J41+S41+'M I S-4'!G37+'M I S-4'!O37</f>
        <v>47462</v>
      </c>
      <c r="S41" s="859">
        <v>28690</v>
      </c>
    </row>
    <row r="42" spans="1:19" ht="18.75" customHeight="1">
      <c r="A42" s="1169"/>
      <c r="B42" s="371" t="s">
        <v>135</v>
      </c>
      <c r="C42" s="567">
        <v>925161</v>
      </c>
      <c r="D42" s="515">
        <f>'By name collection'!H150</f>
        <v>5626</v>
      </c>
      <c r="E42" s="515">
        <f>'By name collection'!I150</f>
        <v>3987</v>
      </c>
      <c r="F42" s="831">
        <f>'By name collection'!J150</f>
        <v>47909</v>
      </c>
      <c r="G42" s="515">
        <f>C42+D42+'M I S-4'!G38</f>
        <v>931358</v>
      </c>
      <c r="H42" s="372"/>
      <c r="I42" s="605">
        <v>692517</v>
      </c>
      <c r="J42" s="515">
        <f>'By name collection'!H350</f>
        <v>1077</v>
      </c>
      <c r="K42" s="515">
        <f>'By name collection'!I350</f>
        <v>924</v>
      </c>
      <c r="L42" s="515">
        <f>'By name collection'!J350</f>
        <v>17351</v>
      </c>
      <c r="M42" s="515">
        <f>I42+J42+'M I S-4'!O38</f>
        <v>693679</v>
      </c>
      <c r="N42" s="372"/>
      <c r="O42" s="1183"/>
      <c r="P42" s="515">
        <f>D42+E42+F42+J42+K42+L42+O42</f>
        <v>76874</v>
      </c>
      <c r="Q42" s="515">
        <f>G42+M42</f>
        <v>1625037</v>
      </c>
      <c r="R42" s="459">
        <f>D42+J42+S42+'M I S-4'!G38+'M I S-4'!O38</f>
        <v>24109</v>
      </c>
      <c r="S42" s="859">
        <v>16750</v>
      </c>
    </row>
    <row r="43" spans="1:19" ht="18.75" customHeight="1">
      <c r="A43" s="1169"/>
      <c r="B43" s="371" t="s">
        <v>136</v>
      </c>
      <c r="C43" s="567">
        <v>328879</v>
      </c>
      <c r="D43" s="515">
        <f>'By name collection'!H200</f>
        <v>2473</v>
      </c>
      <c r="E43" s="515">
        <f>'By name collection'!I200</f>
        <v>67</v>
      </c>
      <c r="F43" s="831">
        <f>'By name collection'!J200</f>
        <v>42868</v>
      </c>
      <c r="G43" s="515">
        <f>C43+D43+'M I S-4'!G39</f>
        <v>332264</v>
      </c>
      <c r="H43" s="372"/>
      <c r="I43" s="567">
        <v>233239</v>
      </c>
      <c r="J43" s="515">
        <f>'By name collection'!H400</f>
        <v>791</v>
      </c>
      <c r="K43" s="515">
        <f>'By name collection'!I400</f>
        <v>0</v>
      </c>
      <c r="L43" s="515">
        <f>'By name collection'!J400</f>
        <v>0</v>
      </c>
      <c r="M43" s="515">
        <f>I43+J43+'M I S-4'!O39</f>
        <v>234030</v>
      </c>
      <c r="N43" s="372"/>
      <c r="O43" s="1184"/>
      <c r="P43" s="515">
        <f>D43+E43+F43+J43+K43+L43+O43</f>
        <v>46199</v>
      </c>
      <c r="Q43" s="515">
        <f>G43+M43</f>
        <v>566294</v>
      </c>
      <c r="R43" s="459">
        <f>D43+J43+S43+'M I S-4'!G39+'M I S-4'!O39</f>
        <v>12825</v>
      </c>
      <c r="S43" s="859">
        <v>8649</v>
      </c>
    </row>
    <row r="44" spans="1:19" ht="23.25" customHeight="1">
      <c r="A44" s="1169"/>
      <c r="B44" s="513" t="s">
        <v>7</v>
      </c>
      <c r="C44" s="566">
        <v>2140605</v>
      </c>
      <c r="D44" s="514">
        <f aca="true" t="shared" si="4" ref="D44:R44">D41+D42+D43</f>
        <v>17716</v>
      </c>
      <c r="E44" s="514">
        <f t="shared" si="4"/>
        <v>4054</v>
      </c>
      <c r="F44" s="514">
        <f t="shared" si="4"/>
        <v>118753</v>
      </c>
      <c r="G44" s="516">
        <f>G41+G42+G43</f>
        <v>2160616</v>
      </c>
      <c r="H44" s="514">
        <f t="shared" si="4"/>
        <v>0</v>
      </c>
      <c r="I44" s="514">
        <v>2063401</v>
      </c>
      <c r="J44" s="514">
        <f t="shared" si="4"/>
        <v>9956</v>
      </c>
      <c r="K44" s="514">
        <f t="shared" si="4"/>
        <v>1453</v>
      </c>
      <c r="L44" s="514">
        <f t="shared" si="4"/>
        <v>61401</v>
      </c>
      <c r="M44" s="516">
        <f t="shared" si="4"/>
        <v>2073697</v>
      </c>
      <c r="N44" s="514">
        <f t="shared" si="4"/>
        <v>0</v>
      </c>
      <c r="O44" s="514">
        <f t="shared" si="4"/>
        <v>0</v>
      </c>
      <c r="P44" s="516">
        <f t="shared" si="4"/>
        <v>213333</v>
      </c>
      <c r="Q44" s="516">
        <f t="shared" si="4"/>
        <v>4234313</v>
      </c>
      <c r="R44" s="516">
        <f t="shared" si="4"/>
        <v>84396</v>
      </c>
      <c r="S44" s="857">
        <v>54089</v>
      </c>
    </row>
    <row r="45" spans="1:19" ht="1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493"/>
    </row>
    <row r="46" spans="1:19" ht="23.25" customHeight="1">
      <c r="A46" s="173"/>
      <c r="B46" s="1192" t="s">
        <v>672</v>
      </c>
      <c r="C46" s="1192"/>
      <c r="D46" s="1180" t="s">
        <v>359</v>
      </c>
      <c r="E46" s="1180"/>
      <c r="F46" s="1180"/>
      <c r="G46" s="1180"/>
      <c r="H46" s="1180"/>
      <c r="I46" s="1180"/>
      <c r="J46" s="1180"/>
      <c r="K46" s="1180"/>
      <c r="L46" s="1180"/>
      <c r="M46" s="1180"/>
      <c r="N46" s="1180"/>
      <c r="O46" s="1180"/>
      <c r="P46" s="1180"/>
      <c r="Q46" s="1180"/>
      <c r="R46" s="50"/>
      <c r="S46" s="493"/>
    </row>
    <row r="47" spans="1:19" ht="15.75" customHeight="1">
      <c r="A47" s="64"/>
      <c r="B47" s="59"/>
      <c r="C47" s="50"/>
      <c r="D47" s="1201" t="s">
        <v>360</v>
      </c>
      <c r="E47" s="1201"/>
      <c r="F47" s="1201"/>
      <c r="G47" s="1201"/>
      <c r="H47" s="1201"/>
      <c r="I47" s="1201"/>
      <c r="J47" s="1201"/>
      <c r="K47" s="1201"/>
      <c r="L47" s="1201"/>
      <c r="M47" s="1201"/>
      <c r="N47" s="1201"/>
      <c r="O47" s="1201"/>
      <c r="P47" s="1201"/>
      <c r="Q47" s="1201"/>
      <c r="R47" s="1201"/>
      <c r="S47" s="493"/>
    </row>
    <row r="48" spans="1:19" ht="17.25" customHeight="1">
      <c r="A48" s="64"/>
      <c r="B48" s="59"/>
      <c r="C48" s="59"/>
      <c r="D48" s="1201"/>
      <c r="E48" s="1201"/>
      <c r="F48" s="1201"/>
      <c r="G48" s="1201"/>
      <c r="H48" s="1201"/>
      <c r="I48" s="1201"/>
      <c r="J48" s="1201"/>
      <c r="K48" s="1201"/>
      <c r="L48" s="1201"/>
      <c r="M48" s="1201"/>
      <c r="N48" s="1201"/>
      <c r="O48" s="1201"/>
      <c r="P48" s="1201"/>
      <c r="Q48" s="1201"/>
      <c r="R48" s="1201"/>
      <c r="S48" s="493"/>
    </row>
    <row r="49" spans="1:19" ht="21" customHeight="1">
      <c r="A49" s="64"/>
      <c r="B49" s="59"/>
      <c r="C49" s="59"/>
      <c r="D49" s="1181" t="s">
        <v>361</v>
      </c>
      <c r="E49" s="1181"/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493"/>
    </row>
    <row r="50" spans="1:19" ht="15.75">
      <c r="A50" s="64"/>
      <c r="B50" s="33"/>
      <c r="C50" s="59"/>
      <c r="D50" s="1179" t="s">
        <v>362</v>
      </c>
      <c r="E50" s="1179"/>
      <c r="F50" s="1179"/>
      <c r="G50" s="1179"/>
      <c r="H50" s="1179"/>
      <c r="I50" s="1179"/>
      <c r="J50" s="1179"/>
      <c r="K50" s="1179"/>
      <c r="L50" s="1179"/>
      <c r="M50" s="1179"/>
      <c r="N50" s="1179"/>
      <c r="O50" s="1179"/>
      <c r="P50" s="1179"/>
      <c r="Q50" s="1179"/>
      <c r="R50" s="1179"/>
      <c r="S50" s="493"/>
    </row>
    <row r="51" spans="1:19" ht="2.25" customHeight="1" hidden="1">
      <c r="A51" s="64"/>
      <c r="B51" s="33"/>
      <c r="C51" s="3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45"/>
      <c r="R51" s="145"/>
      <c r="S51" s="493"/>
    </row>
    <row r="52" spans="1:19" ht="16.5" customHeight="1">
      <c r="A52" s="64"/>
      <c r="B52" s="274"/>
      <c r="C52" s="275"/>
      <c r="D52" s="1190" t="s">
        <v>363</v>
      </c>
      <c r="E52" s="1190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493"/>
    </row>
    <row r="53" spans="1:19" ht="18" customHeight="1">
      <c r="A53" s="64"/>
      <c r="B53" s="274"/>
      <c r="C53" s="275"/>
      <c r="D53" s="1191" t="s">
        <v>364</v>
      </c>
      <c r="E53" s="1191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493"/>
    </row>
    <row r="54" spans="1:19" ht="28.5" customHeight="1">
      <c r="A54" s="64"/>
      <c r="B54" s="274"/>
      <c r="C54" s="275"/>
      <c r="D54" s="1187" t="s">
        <v>366</v>
      </c>
      <c r="E54" s="1188"/>
      <c r="F54" s="1188"/>
      <c r="G54" s="1188"/>
      <c r="H54" s="1188"/>
      <c r="I54" s="1188"/>
      <c r="J54" s="1188"/>
      <c r="K54" s="1188"/>
      <c r="L54" s="1188"/>
      <c r="M54" s="1188"/>
      <c r="N54" s="1188"/>
      <c r="O54" s="1188"/>
      <c r="P54" s="1188"/>
      <c r="Q54" s="1188"/>
      <c r="R54" s="1188"/>
      <c r="S54" s="493"/>
    </row>
    <row r="55" spans="1:19" ht="18" customHeight="1">
      <c r="A55" s="64"/>
      <c r="B55" s="274"/>
      <c r="C55" s="275"/>
      <c r="D55" s="1171" t="s">
        <v>365</v>
      </c>
      <c r="E55" s="1171"/>
      <c r="F55" s="1171"/>
      <c r="G55" s="1171"/>
      <c r="H55" s="1171"/>
      <c r="I55" s="1171"/>
      <c r="J55" s="1171"/>
      <c r="K55" s="1171"/>
      <c r="L55" s="1171"/>
      <c r="M55" s="1171"/>
      <c r="N55" s="1171"/>
      <c r="O55" s="1171"/>
      <c r="P55" s="1171"/>
      <c r="Q55" s="1171"/>
      <c r="R55" s="1171"/>
      <c r="S55" s="493"/>
    </row>
    <row r="56" spans="1:19" ht="17.25" customHeight="1">
      <c r="A56" s="173"/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8"/>
      <c r="P56" s="277"/>
      <c r="Q56" s="277"/>
      <c r="R56" s="277"/>
      <c r="S56" s="493"/>
    </row>
    <row r="57" spans="1:19" ht="13.5" customHeight="1">
      <c r="A57" s="64"/>
      <c r="B57" s="64"/>
      <c r="C57" s="64"/>
      <c r="D57" s="832"/>
      <c r="E57" s="832"/>
      <c r="F57" s="832"/>
      <c r="G57" s="832"/>
      <c r="H57" s="832"/>
      <c r="I57" s="832"/>
      <c r="J57" s="832"/>
      <c r="K57" s="832"/>
      <c r="L57" s="832"/>
      <c r="M57" s="832"/>
      <c r="N57" s="832"/>
      <c r="O57" s="832"/>
      <c r="P57" s="832"/>
      <c r="Q57" s="832"/>
      <c r="R57" s="832"/>
      <c r="S57" s="493"/>
    </row>
    <row r="58" spans="1:19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493"/>
    </row>
    <row r="59" spans="1:18" ht="13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3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3.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2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7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8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6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7" ht="14.25">
      <c r="A67" s="15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"/>
    </row>
    <row r="68" spans="1:17" ht="14.25">
      <c r="A68" s="15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"/>
    </row>
    <row r="69" spans="1:18" ht="13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3.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3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3.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3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6.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6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7" ht="14.25">
      <c r="A79" s="15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2"/>
    </row>
    <row r="80" spans="1:16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4.25">
      <c r="A83" s="3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3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3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3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3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3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3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3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3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33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3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33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33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33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33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33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3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33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33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4.25">
      <c r="A102" s="3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4.25">
      <c r="A103" s="3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4.25">
      <c r="A104" s="3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4.25">
      <c r="A105" s="3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4.25">
      <c r="A106" s="3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4.25">
      <c r="A107" s="3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4.25">
      <c r="A108" s="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4.25">
      <c r="A109" s="3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4.25">
      <c r="A110" s="3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4.25">
      <c r="A111" s="3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4.25">
      <c r="A112" s="3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>
      <c r="A113" s="3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4.25">
      <c r="A114" s="33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4.25">
      <c r="A115" s="3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4.25">
      <c r="A116" s="33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4.25">
      <c r="A117" s="33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4.25">
      <c r="A118" s="33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4.25">
      <c r="A119" s="33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4.25">
      <c r="A120" s="33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4.25">
      <c r="A121" s="33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</sheetData>
  <sheetProtection password="C663" sheet="1"/>
  <mergeCells count="100">
    <mergeCell ref="B3:B6"/>
    <mergeCell ref="M1:R1"/>
    <mergeCell ref="J37:J39"/>
    <mergeCell ref="K37:K39"/>
    <mergeCell ref="L37:L39"/>
    <mergeCell ref="F37:F39"/>
    <mergeCell ref="E37:E39"/>
    <mergeCell ref="K26:K28"/>
    <mergeCell ref="L26:L28"/>
    <mergeCell ref="M26:M28"/>
    <mergeCell ref="B36:B39"/>
    <mergeCell ref="B25:B28"/>
    <mergeCell ref="B14:B17"/>
    <mergeCell ref="G4:G6"/>
    <mergeCell ref="E4:F6"/>
    <mergeCell ref="J4:J6"/>
    <mergeCell ref="C4:C6"/>
    <mergeCell ref="C15:C17"/>
    <mergeCell ref="C26:C28"/>
    <mergeCell ref="D4:D6"/>
    <mergeCell ref="K4:L6"/>
    <mergeCell ref="M4:M6"/>
    <mergeCell ref="D37:D39"/>
    <mergeCell ref="D26:D28"/>
    <mergeCell ref="E26:E28"/>
    <mergeCell ref="F26:F28"/>
    <mergeCell ref="G26:G28"/>
    <mergeCell ref="D15:D17"/>
    <mergeCell ref="E15:E17"/>
    <mergeCell ref="F15:F17"/>
    <mergeCell ref="Q36:Q39"/>
    <mergeCell ref="R36:R39"/>
    <mergeCell ref="R25:R28"/>
    <mergeCell ref="J15:J17"/>
    <mergeCell ref="Q3:Q6"/>
    <mergeCell ref="I26:I28"/>
    <mergeCell ref="I15:I17"/>
    <mergeCell ref="I4:I6"/>
    <mergeCell ref="R3:R6"/>
    <mergeCell ref="J26:J28"/>
    <mergeCell ref="K8:L8"/>
    <mergeCell ref="G37:G39"/>
    <mergeCell ref="R14:R17"/>
    <mergeCell ref="Q25:Q28"/>
    <mergeCell ref="Q14:Q17"/>
    <mergeCell ref="S3:S6"/>
    <mergeCell ref="S14:S17"/>
    <mergeCell ref="S25:S28"/>
    <mergeCell ref="S36:S39"/>
    <mergeCell ref="I37:I39"/>
    <mergeCell ref="B2:D2"/>
    <mergeCell ref="C36:G36"/>
    <mergeCell ref="I36:M36"/>
    <mergeCell ref="E11:F11"/>
    <mergeCell ref="E9:F9"/>
    <mergeCell ref="E2:R2"/>
    <mergeCell ref="O36:O38"/>
    <mergeCell ref="O3:O6"/>
    <mergeCell ref="E10:F10"/>
    <mergeCell ref="E8:F8"/>
    <mergeCell ref="I1:J1"/>
    <mergeCell ref="G24:R24"/>
    <mergeCell ref="G35:R35"/>
    <mergeCell ref="B13:F13"/>
    <mergeCell ref="B24:F24"/>
    <mergeCell ref="C3:G3"/>
    <mergeCell ref="I3:M3"/>
    <mergeCell ref="C25:G25"/>
    <mergeCell ref="I25:M25"/>
    <mergeCell ref="K9:L9"/>
    <mergeCell ref="D53:R53"/>
    <mergeCell ref="A12:R12"/>
    <mergeCell ref="B46:C46"/>
    <mergeCell ref="C14:G14"/>
    <mergeCell ref="I14:M14"/>
    <mergeCell ref="B35:F35"/>
    <mergeCell ref="A23:R23"/>
    <mergeCell ref="C37:C39"/>
    <mergeCell ref="D47:R48"/>
    <mergeCell ref="M37:M39"/>
    <mergeCell ref="D49:R49"/>
    <mergeCell ref="O41:O43"/>
    <mergeCell ref="G13:R13"/>
    <mergeCell ref="K10:L10"/>
    <mergeCell ref="D54:R54"/>
    <mergeCell ref="G15:G17"/>
    <mergeCell ref="K15:K17"/>
    <mergeCell ref="L15:L17"/>
    <mergeCell ref="M15:M17"/>
    <mergeCell ref="D52:R52"/>
    <mergeCell ref="A3:A11"/>
    <mergeCell ref="A14:A22"/>
    <mergeCell ref="K11:L11"/>
    <mergeCell ref="D55:R55"/>
    <mergeCell ref="O14:O17"/>
    <mergeCell ref="O25:O28"/>
    <mergeCell ref="A25:A33"/>
    <mergeCell ref="A36:A44"/>
    <mergeCell ref="D50:R50"/>
    <mergeCell ref="D46:Q46"/>
  </mergeCells>
  <printOptions/>
  <pageMargins left="0.3" right="0.3" top="0.5" bottom="0.5" header="0.5" footer="0.5"/>
  <pageSetup fitToHeight="0" fitToWidth="0"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M140"/>
  <sheetViews>
    <sheetView view="pageLayout" workbookViewId="0" topLeftCell="B32">
      <selection activeCell="U8" sqref="U8"/>
    </sheetView>
  </sheetViews>
  <sheetFormatPr defaultColWidth="9.140625" defaultRowHeight="12.75"/>
  <cols>
    <col min="1" max="1" width="0.71875" style="0" hidden="1" customWidth="1"/>
    <col min="2" max="2" width="3.28125" style="0" customWidth="1"/>
    <col min="3" max="3" width="8.00390625" style="0" customWidth="1"/>
    <col min="4" max="5" width="6.8515625" style="0" customWidth="1"/>
    <col min="6" max="6" width="6.421875" style="0" customWidth="1"/>
    <col min="7" max="7" width="8.00390625" style="0" customWidth="1"/>
    <col min="8" max="8" width="9.140625" style="0" customWidth="1"/>
    <col min="9" max="9" width="1.28515625" style="0" hidden="1" customWidth="1"/>
    <col min="10" max="10" width="7.421875" style="0" customWidth="1"/>
    <col min="11" max="11" width="7.00390625" style="0" customWidth="1"/>
    <col min="12" max="12" width="6.57421875" style="0" customWidth="1"/>
    <col min="13" max="13" width="8.00390625" style="0" customWidth="1"/>
    <col min="14" max="14" width="4.57421875" style="0" customWidth="1"/>
    <col min="15" max="15" width="7.8515625" style="0" customWidth="1"/>
    <col min="16" max="16" width="2.00390625" style="0" customWidth="1"/>
    <col min="17" max="17" width="1.57421875" style="0" hidden="1" customWidth="1"/>
    <col min="18" max="18" width="5.7109375" style="0" customWidth="1"/>
    <col min="19" max="19" width="6.8515625" style="0" customWidth="1"/>
    <col min="20" max="20" width="10.140625" style="0" customWidth="1"/>
    <col min="21" max="21" width="9.421875" style="0" customWidth="1"/>
    <col min="22" max="22" width="9.8515625" style="0" customWidth="1"/>
    <col min="23" max="23" width="10.421875" style="0" customWidth="1"/>
    <col min="24" max="24" width="7.140625" style="0" customWidth="1"/>
    <col min="25" max="25" width="7.8515625" style="0" customWidth="1"/>
    <col min="26" max="26" width="7.57421875" style="0" customWidth="1"/>
    <col min="27" max="27" width="7.28125" style="0" customWidth="1"/>
    <col min="28" max="28" width="7.140625" style="0" customWidth="1"/>
    <col min="29" max="29" width="5.7109375" style="0" customWidth="1"/>
    <col min="30" max="30" width="7.57421875" style="0" customWidth="1"/>
    <col min="31" max="31" width="5.7109375" style="0" customWidth="1"/>
    <col min="32" max="32" width="5.00390625" style="0" customWidth="1"/>
    <col min="33" max="33" width="5.421875" style="0" customWidth="1"/>
    <col min="34" max="34" width="7.421875" style="0" customWidth="1"/>
    <col min="35" max="35" width="6.421875" style="0" customWidth="1"/>
    <col min="36" max="36" width="4.421875" style="0" customWidth="1"/>
    <col min="37" max="37" width="4.140625" style="0" customWidth="1"/>
    <col min="38" max="38" width="5.140625" style="0" customWidth="1"/>
    <col min="39" max="39" width="5.8515625" style="0" customWidth="1"/>
  </cols>
  <sheetData>
    <row r="1" spans="1:19" ht="6.75" customHeight="1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9" ht="17.25" customHeight="1">
      <c r="A2" s="692"/>
      <c r="B2" s="693"/>
      <c r="C2" s="693"/>
      <c r="D2" s="693"/>
      <c r="E2" s="694"/>
      <c r="F2" s="694"/>
      <c r="G2" s="694"/>
      <c r="H2" s="694"/>
      <c r="I2" s="694"/>
      <c r="J2" s="1271" t="s">
        <v>302</v>
      </c>
      <c r="K2" s="1271"/>
      <c r="L2" s="1039" t="s">
        <v>804</v>
      </c>
      <c r="M2" s="1202"/>
      <c r="N2" s="1202"/>
      <c r="O2" s="1202"/>
      <c r="P2" s="1202"/>
      <c r="Q2" s="1202"/>
      <c r="R2" s="701"/>
      <c r="S2" s="691"/>
    </row>
    <row r="3" spans="1:19" ht="26.25" customHeight="1">
      <c r="A3" s="694"/>
      <c r="B3" s="697" t="s">
        <v>348</v>
      </c>
      <c r="C3" s="697"/>
      <c r="D3" s="697"/>
      <c r="E3" s="697"/>
      <c r="F3" s="698"/>
      <c r="G3" s="694"/>
      <c r="H3" s="694"/>
      <c r="I3" s="699"/>
      <c r="J3" s="699"/>
      <c r="K3" s="699"/>
      <c r="L3" s="699"/>
      <c r="M3" s="699"/>
      <c r="N3" s="699"/>
      <c r="O3" s="699"/>
      <c r="P3" s="700"/>
      <c r="Q3" s="701"/>
      <c r="R3" s="701"/>
      <c r="S3" s="691"/>
    </row>
    <row r="4" spans="1:24" ht="16.5" customHeight="1">
      <c r="A4" s="692"/>
      <c r="B4" s="1258" t="s">
        <v>344</v>
      </c>
      <c r="C4" s="1246" t="s">
        <v>228</v>
      </c>
      <c r="D4" s="1247"/>
      <c r="E4" s="1247"/>
      <c r="F4" s="1247"/>
      <c r="G4" s="1248"/>
      <c r="H4" s="1246" t="s">
        <v>230</v>
      </c>
      <c r="I4" s="1247"/>
      <c r="J4" s="1247"/>
      <c r="K4" s="1247"/>
      <c r="L4" s="1247"/>
      <c r="M4" s="1248"/>
      <c r="N4" s="1258" t="s">
        <v>356</v>
      </c>
      <c r="O4" s="1241" t="s">
        <v>349</v>
      </c>
      <c r="P4" s="1241" t="s">
        <v>350</v>
      </c>
      <c r="Q4" s="1242"/>
      <c r="R4" s="1242"/>
      <c r="S4" s="1241" t="s">
        <v>345</v>
      </c>
      <c r="T4" s="1219" t="s">
        <v>805</v>
      </c>
      <c r="U4" s="1228" t="s">
        <v>701</v>
      </c>
      <c r="V4" s="1228" t="s">
        <v>702</v>
      </c>
      <c r="W4" s="1228"/>
      <c r="X4" s="1318"/>
    </row>
    <row r="5" spans="1:24" ht="14.25" customHeight="1">
      <c r="A5" s="692"/>
      <c r="B5" s="1259"/>
      <c r="C5" s="1283" t="s">
        <v>351</v>
      </c>
      <c r="D5" s="1286" t="s">
        <v>6</v>
      </c>
      <c r="E5" s="1241" t="s">
        <v>346</v>
      </c>
      <c r="F5" s="1245" t="s">
        <v>18</v>
      </c>
      <c r="G5" s="1244" t="s">
        <v>347</v>
      </c>
      <c r="H5" s="1249" t="s">
        <v>351</v>
      </c>
      <c r="I5" s="1250"/>
      <c r="J5" s="1242" t="s">
        <v>6</v>
      </c>
      <c r="K5" s="1241" t="s">
        <v>346</v>
      </c>
      <c r="L5" s="1245" t="s">
        <v>18</v>
      </c>
      <c r="M5" s="1244" t="s">
        <v>347</v>
      </c>
      <c r="N5" s="1259"/>
      <c r="O5" s="1242"/>
      <c r="P5" s="1242"/>
      <c r="Q5" s="1242"/>
      <c r="R5" s="1242"/>
      <c r="S5" s="1241"/>
      <c r="T5" s="1220"/>
      <c r="U5" s="1229"/>
      <c r="V5" s="1229"/>
      <c r="W5" s="1229"/>
      <c r="X5" s="1319"/>
    </row>
    <row r="6" spans="1:24" ht="14.25" customHeight="1">
      <c r="A6" s="692"/>
      <c r="B6" s="1259"/>
      <c r="C6" s="1284"/>
      <c r="D6" s="1287"/>
      <c r="E6" s="1242"/>
      <c r="F6" s="1245"/>
      <c r="G6" s="1245"/>
      <c r="H6" s="1251"/>
      <c r="I6" s="1252"/>
      <c r="J6" s="1242"/>
      <c r="K6" s="1242"/>
      <c r="L6" s="1245"/>
      <c r="M6" s="1245"/>
      <c r="N6" s="1259"/>
      <c r="O6" s="1242"/>
      <c r="P6" s="1242"/>
      <c r="Q6" s="1242"/>
      <c r="R6" s="1242"/>
      <c r="S6" s="1241"/>
      <c r="T6" s="1220"/>
      <c r="U6" s="1229"/>
      <c r="V6" s="1229"/>
      <c r="W6" s="1229"/>
      <c r="X6" s="1319"/>
    </row>
    <row r="7" spans="1:24" ht="14.25" customHeight="1">
      <c r="A7" s="692"/>
      <c r="B7" s="1260"/>
      <c r="C7" s="1285"/>
      <c r="D7" s="1288"/>
      <c r="E7" s="1242"/>
      <c r="F7" s="1245"/>
      <c r="G7" s="1245"/>
      <c r="H7" s="1253"/>
      <c r="I7" s="1254"/>
      <c r="J7" s="1242"/>
      <c r="K7" s="1242"/>
      <c r="L7" s="1245"/>
      <c r="M7" s="1245"/>
      <c r="N7" s="1260"/>
      <c r="O7" s="1242"/>
      <c r="P7" s="1242"/>
      <c r="Q7" s="1242"/>
      <c r="R7" s="1242"/>
      <c r="S7" s="1241"/>
      <c r="T7" s="1221"/>
      <c r="U7" s="1229"/>
      <c r="V7" s="1229"/>
      <c r="W7" s="1229"/>
      <c r="X7" s="1320"/>
    </row>
    <row r="8" spans="1:24" ht="23.25" customHeight="1">
      <c r="A8" s="692"/>
      <c r="B8" s="702" t="s">
        <v>134</v>
      </c>
      <c r="C8" s="703">
        <f>U8</f>
        <v>859401</v>
      </c>
      <c r="D8" s="704">
        <f>'By name collection'!N60</f>
        <v>9617</v>
      </c>
      <c r="E8" s="704">
        <f>'By name collection'!O60</f>
        <v>0</v>
      </c>
      <c r="F8" s="704">
        <f>'By name collection'!P60</f>
        <v>500</v>
      </c>
      <c r="G8" s="705">
        <f>C8+D8+E8+F8</f>
        <v>869518</v>
      </c>
      <c r="H8" s="1255">
        <f>V8</f>
        <v>1093321</v>
      </c>
      <c r="I8" s="1256"/>
      <c r="J8" s="706">
        <f>'By name collection'!N300</f>
        <v>7955</v>
      </c>
      <c r="K8" s="706">
        <f>'By name collection'!O300</f>
        <v>100</v>
      </c>
      <c r="L8" s="706">
        <f>'By name collection'!P300</f>
        <v>0</v>
      </c>
      <c r="M8" s="707">
        <f>H8+J8+K8+L8</f>
        <v>1101376</v>
      </c>
      <c r="N8" s="708"/>
      <c r="O8" s="708">
        <f>D8+E8+F8+J8+K8+L8</f>
        <v>18172</v>
      </c>
      <c r="P8" s="1232">
        <f>G8+M8</f>
        <v>1970894</v>
      </c>
      <c r="Q8" s="1233"/>
      <c r="R8" s="1234"/>
      <c r="S8" s="709">
        <f>T8+O8</f>
        <v>45320</v>
      </c>
      <c r="T8" s="213">
        <v>27148</v>
      </c>
      <c r="U8" s="862">
        <v>859401</v>
      </c>
      <c r="V8" s="862">
        <v>1093321</v>
      </c>
      <c r="W8" s="862"/>
      <c r="X8" s="213"/>
    </row>
    <row r="9" spans="1:24" ht="22.5" customHeight="1">
      <c r="A9" s="692"/>
      <c r="B9" s="702" t="s">
        <v>135</v>
      </c>
      <c r="C9" s="703">
        <f>U9</f>
        <v>873836</v>
      </c>
      <c r="D9" s="704">
        <f>'By name collection'!N150</f>
        <v>4810</v>
      </c>
      <c r="E9" s="704">
        <f>'By name collection'!O150</f>
        <v>0</v>
      </c>
      <c r="F9" s="704">
        <f>'By name collection'!P150</f>
        <v>250</v>
      </c>
      <c r="G9" s="705">
        <f>C9+D9+E9+F9</f>
        <v>878896</v>
      </c>
      <c r="H9" s="1281">
        <f>V9</f>
        <v>674327</v>
      </c>
      <c r="I9" s="1282"/>
      <c r="J9" s="706">
        <f>'By name collection'!N350</f>
        <v>1077</v>
      </c>
      <c r="K9" s="706">
        <f>'By name collection'!O350</f>
        <v>0</v>
      </c>
      <c r="L9" s="706">
        <f>'By name collection'!P350</f>
        <v>43</v>
      </c>
      <c r="M9" s="707">
        <f>H9+J9+K9+L9</f>
        <v>675447</v>
      </c>
      <c r="N9" s="708"/>
      <c r="O9" s="708">
        <f>D9+E9+F9+J9+K9+L9</f>
        <v>6180</v>
      </c>
      <c r="P9" s="1232">
        <f>G9+M9</f>
        <v>1554343</v>
      </c>
      <c r="Q9" s="1233"/>
      <c r="R9" s="1234"/>
      <c r="S9" s="709">
        <f>T9+O9</f>
        <v>20271</v>
      </c>
      <c r="T9" s="213">
        <v>14091</v>
      </c>
      <c r="U9" s="862">
        <v>873836</v>
      </c>
      <c r="V9" s="863">
        <v>674327</v>
      </c>
      <c r="W9" s="862"/>
      <c r="X9" s="213"/>
    </row>
    <row r="10" spans="1:24" ht="23.25" customHeight="1">
      <c r="A10" s="692"/>
      <c r="B10" s="710" t="s">
        <v>136</v>
      </c>
      <c r="C10" s="703">
        <f>U10</f>
        <v>286856</v>
      </c>
      <c r="D10" s="704">
        <f>'By name collection'!N200</f>
        <v>2473</v>
      </c>
      <c r="E10" s="704">
        <f>'By name collection'!O200</f>
        <v>67</v>
      </c>
      <c r="F10" s="704">
        <f>'By name collection'!P200</f>
        <v>0</v>
      </c>
      <c r="G10" s="705">
        <f>C10+D10+E10+F10</f>
        <v>289396</v>
      </c>
      <c r="H10" s="1264">
        <f>V10</f>
        <v>233239</v>
      </c>
      <c r="I10" s="1265"/>
      <c r="J10" s="706">
        <f>'By name collection'!N400</f>
        <v>791</v>
      </c>
      <c r="K10" s="706">
        <f>'By name collection'!O400</f>
        <v>0</v>
      </c>
      <c r="L10" s="706">
        <f>'By name collection'!P400</f>
        <v>0</v>
      </c>
      <c r="M10" s="707">
        <f>H10+J10+K10+L10</f>
        <v>234030</v>
      </c>
      <c r="N10" s="708"/>
      <c r="O10" s="708">
        <f>D10+E10+F10+J10+K10+L10</f>
        <v>3331</v>
      </c>
      <c r="P10" s="1235">
        <f>G10+M10</f>
        <v>523426</v>
      </c>
      <c r="Q10" s="1236"/>
      <c r="R10" s="1237"/>
      <c r="S10" s="709">
        <f>T10+O10</f>
        <v>10644</v>
      </c>
      <c r="T10" s="213">
        <v>7313</v>
      </c>
      <c r="U10" s="862">
        <v>286856</v>
      </c>
      <c r="V10" s="863">
        <v>233239</v>
      </c>
      <c r="W10" s="862"/>
      <c r="X10" s="213"/>
    </row>
    <row r="11" spans="1:24" ht="22.5" customHeight="1">
      <c r="A11" s="692"/>
      <c r="B11" s="711" t="s">
        <v>7</v>
      </c>
      <c r="C11" s="703">
        <f>U11</f>
        <v>2020093</v>
      </c>
      <c r="D11" s="713">
        <f>SUM(D8:D10)</f>
        <v>16900</v>
      </c>
      <c r="E11" s="713">
        <f>SUM(E8:E10)</f>
        <v>67</v>
      </c>
      <c r="F11" s="713">
        <f>SUM(F8:F10)</f>
        <v>750</v>
      </c>
      <c r="G11" s="712">
        <f>SUM(G8:G10)</f>
        <v>2037810</v>
      </c>
      <c r="H11" s="1238">
        <f>SUM(H8:H10)</f>
        <v>2000887</v>
      </c>
      <c r="I11" s="1240"/>
      <c r="J11" s="711">
        <f aca="true" t="shared" si="0" ref="J11:O11">SUM(J8:J10)</f>
        <v>9823</v>
      </c>
      <c r="K11" s="711">
        <f t="shared" si="0"/>
        <v>100</v>
      </c>
      <c r="L11" s="713">
        <f t="shared" si="0"/>
        <v>43</v>
      </c>
      <c r="M11" s="712">
        <f t="shared" si="0"/>
        <v>2010853</v>
      </c>
      <c r="N11" s="713">
        <f t="shared" si="0"/>
        <v>0</v>
      </c>
      <c r="O11" s="713">
        <f t="shared" si="0"/>
        <v>27683</v>
      </c>
      <c r="P11" s="1238">
        <f>P8+P9+P10</f>
        <v>4048663</v>
      </c>
      <c r="Q11" s="1239"/>
      <c r="R11" s="1240"/>
      <c r="S11" s="714">
        <f>S8+S9+S10</f>
        <v>76235</v>
      </c>
      <c r="T11" s="521">
        <v>48552</v>
      </c>
      <c r="U11" s="864">
        <v>2020093</v>
      </c>
      <c r="V11" s="864">
        <v>2000887</v>
      </c>
      <c r="W11" s="864"/>
      <c r="X11" s="521"/>
    </row>
    <row r="12" spans="1:24" ht="21" customHeight="1">
      <c r="A12" s="715"/>
      <c r="B12" s="716" t="s">
        <v>352</v>
      </c>
      <c r="C12" s="717">
        <f>C11/'M I S-2'!C44</f>
        <v>0.9437018973607929</v>
      </c>
      <c r="D12" s="717">
        <f>D11/'M I S-2'!D44</f>
        <v>0.9539399412960036</v>
      </c>
      <c r="E12" s="717">
        <f>E11/'M I S-2'!E44</f>
        <v>0.016526887025160336</v>
      </c>
      <c r="F12" s="717">
        <f>F11/'M I S-2'!F44*100</f>
        <v>0.6315629920928313</v>
      </c>
      <c r="G12" s="717">
        <f>G11/'M I S-2'!G44</f>
        <v>0.9431615798457477</v>
      </c>
      <c r="H12" s="1230">
        <f>H11/'M I S-2'!M44</f>
        <v>0.9648887952290041</v>
      </c>
      <c r="I12" s="1231"/>
      <c r="J12" s="718">
        <f>J11/'M I S-2'!J44</f>
        <v>0.9866412213740458</v>
      </c>
      <c r="K12" s="718">
        <f>K11/'M I S-2'!K44</f>
        <v>0.06882312456985547</v>
      </c>
      <c r="L12" s="718">
        <f>L11/'M I S-2'!L44</f>
        <v>0.0007003143271282227</v>
      </c>
      <c r="M12" s="718">
        <f>M11/'M I S-2'!M44</f>
        <v>0.969694704674791</v>
      </c>
      <c r="N12" s="718"/>
      <c r="O12" s="718">
        <f>O11/'M I S-2'!P44</f>
        <v>0.12976426525666446</v>
      </c>
      <c r="P12" s="1230">
        <f>P11/'M I S-2'!Q44</f>
        <v>0.9561558155951154</v>
      </c>
      <c r="Q12" s="1243"/>
      <c r="R12" s="1231"/>
      <c r="S12" s="717">
        <f>S11/'M I S-2'!R44</f>
        <v>0.9033011043177401</v>
      </c>
      <c r="T12" s="860"/>
      <c r="U12" s="861">
        <v>0.9343808092567898</v>
      </c>
      <c r="V12" s="861">
        <v>0.9645641259258724</v>
      </c>
      <c r="W12" s="861"/>
      <c r="X12" s="860"/>
    </row>
    <row r="13" spans="1:19" ht="15.75" customHeight="1">
      <c r="A13" s="692"/>
      <c r="B13" s="719"/>
      <c r="C13" s="699"/>
      <c r="D13" s="699"/>
      <c r="E13" s="699"/>
      <c r="F13" s="699"/>
      <c r="G13" s="699"/>
      <c r="H13" s="699"/>
      <c r="I13" s="699"/>
      <c r="J13" s="700"/>
      <c r="K13" s="700"/>
      <c r="L13" s="699"/>
      <c r="M13" s="699"/>
      <c r="N13" s="699"/>
      <c r="O13" s="699"/>
      <c r="P13" s="700"/>
      <c r="Q13" s="701"/>
      <c r="R13" s="701"/>
      <c r="S13" s="691"/>
    </row>
    <row r="14" spans="1:39" ht="30.75" customHeight="1">
      <c r="A14" s="720"/>
      <c r="B14" s="1257" t="s">
        <v>353</v>
      </c>
      <c r="C14" s="1257"/>
      <c r="D14" s="1257"/>
      <c r="E14" s="1257"/>
      <c r="F14" s="1257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7"/>
      <c r="R14" s="1277"/>
      <c r="S14" s="691"/>
      <c r="U14" s="42"/>
      <c r="V14" s="63"/>
      <c r="W14" s="63"/>
      <c r="X14" s="63"/>
      <c r="Y14" s="63"/>
      <c r="Z14" s="63"/>
      <c r="AA14" s="34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2"/>
    </row>
    <row r="15" spans="1:39" ht="21.75" customHeight="1">
      <c r="A15" s="1290"/>
      <c r="B15" s="1258" t="s">
        <v>344</v>
      </c>
      <c r="C15" s="1278" t="s">
        <v>228</v>
      </c>
      <c r="D15" s="1279"/>
      <c r="E15" s="1279"/>
      <c r="F15" s="1279"/>
      <c r="G15" s="1279"/>
      <c r="H15" s="1280"/>
      <c r="I15" s="722"/>
      <c r="J15" s="1278" t="s">
        <v>230</v>
      </c>
      <c r="K15" s="1279"/>
      <c r="L15" s="1279"/>
      <c r="M15" s="1279"/>
      <c r="N15" s="1279"/>
      <c r="O15" s="1280"/>
      <c r="P15" s="1273" t="s">
        <v>356</v>
      </c>
      <c r="Q15" s="1321" t="s">
        <v>806</v>
      </c>
      <c r="R15" s="1322"/>
      <c r="S15" s="1323"/>
      <c r="U15" s="42"/>
      <c r="V15" s="59"/>
      <c r="W15" s="50"/>
      <c r="X15" s="75"/>
      <c r="Y15" s="75"/>
      <c r="Z15" s="75"/>
      <c r="AA15" s="75"/>
      <c r="AB15" s="75"/>
      <c r="AC15" s="50"/>
      <c r="AD15" s="50"/>
      <c r="AE15" s="75"/>
      <c r="AF15" s="75"/>
      <c r="AG15" s="75"/>
      <c r="AH15" s="75"/>
      <c r="AI15" s="75"/>
      <c r="AJ15" s="59"/>
      <c r="AK15" s="34"/>
      <c r="AL15" s="75"/>
      <c r="AM15" s="75"/>
    </row>
    <row r="16" spans="1:39" ht="17.25" customHeight="1">
      <c r="A16" s="1290"/>
      <c r="B16" s="1259"/>
      <c r="C16" s="1283" t="s">
        <v>351</v>
      </c>
      <c r="D16" s="1308" t="s">
        <v>807</v>
      </c>
      <c r="E16" s="1309"/>
      <c r="F16" s="1308" t="s">
        <v>808</v>
      </c>
      <c r="G16" s="1309"/>
      <c r="H16" s="1314" t="s">
        <v>809</v>
      </c>
      <c r="I16" s="724"/>
      <c r="J16" s="1283" t="s">
        <v>351</v>
      </c>
      <c r="K16" s="1308" t="s">
        <v>807</v>
      </c>
      <c r="L16" s="1309"/>
      <c r="M16" s="1308" t="s">
        <v>808</v>
      </c>
      <c r="N16" s="1309"/>
      <c r="O16" s="1314" t="s">
        <v>809</v>
      </c>
      <c r="P16" s="1274"/>
      <c r="Q16" s="1324"/>
      <c r="R16" s="1325"/>
      <c r="S16" s="1326"/>
      <c r="U16" s="42"/>
      <c r="V16" s="59"/>
      <c r="W16" s="59"/>
      <c r="X16" s="34"/>
      <c r="Y16" s="75"/>
      <c r="Z16" s="34"/>
      <c r="AA16" s="75"/>
      <c r="AB16" s="59"/>
      <c r="AC16" s="34"/>
      <c r="AD16" s="34"/>
      <c r="AE16" s="34"/>
      <c r="AF16" s="75"/>
      <c r="AG16" s="34"/>
      <c r="AH16" s="75"/>
      <c r="AI16" s="34"/>
      <c r="AJ16" s="34"/>
      <c r="AK16" s="34"/>
      <c r="AL16" s="34"/>
      <c r="AM16" s="34"/>
    </row>
    <row r="17" spans="1:39" ht="20.25" customHeight="1">
      <c r="A17" s="1290"/>
      <c r="B17" s="1259"/>
      <c r="C17" s="1284"/>
      <c r="D17" s="1310"/>
      <c r="E17" s="1311"/>
      <c r="F17" s="1310"/>
      <c r="G17" s="1311"/>
      <c r="H17" s="1315"/>
      <c r="I17" s="725"/>
      <c r="J17" s="1284"/>
      <c r="K17" s="1310"/>
      <c r="L17" s="1311"/>
      <c r="M17" s="1310"/>
      <c r="N17" s="1311"/>
      <c r="O17" s="1315"/>
      <c r="P17" s="1274"/>
      <c r="Q17" s="1324"/>
      <c r="R17" s="1325"/>
      <c r="S17" s="1326"/>
      <c r="U17" s="42"/>
      <c r="V17" s="59"/>
      <c r="W17" s="59"/>
      <c r="X17" s="34"/>
      <c r="Y17" s="75"/>
      <c r="Z17" s="34"/>
      <c r="AA17" s="75"/>
      <c r="AB17" s="59"/>
      <c r="AC17" s="34"/>
      <c r="AD17" s="34"/>
      <c r="AE17" s="34"/>
      <c r="AF17" s="75"/>
      <c r="AG17" s="34"/>
      <c r="AH17" s="75"/>
      <c r="AI17" s="59"/>
      <c r="AJ17" s="59"/>
      <c r="AK17" s="34"/>
      <c r="AL17" s="75"/>
      <c r="AM17" s="75"/>
    </row>
    <row r="18" spans="1:39" ht="12" customHeight="1">
      <c r="A18" s="1290"/>
      <c r="B18" s="1260"/>
      <c r="C18" s="1285"/>
      <c r="D18" s="1312"/>
      <c r="E18" s="1313"/>
      <c r="F18" s="1312"/>
      <c r="G18" s="1313"/>
      <c r="H18" s="1316"/>
      <c r="I18" s="727"/>
      <c r="J18" s="1285"/>
      <c r="K18" s="1312"/>
      <c r="L18" s="1313"/>
      <c r="M18" s="1312"/>
      <c r="N18" s="1313"/>
      <c r="O18" s="1316"/>
      <c r="P18" s="1275"/>
      <c r="Q18" s="1327"/>
      <c r="R18" s="1328"/>
      <c r="S18" s="1329"/>
      <c r="U18" s="42"/>
      <c r="V18" s="33"/>
      <c r="W18" s="59"/>
      <c r="X18" s="34"/>
      <c r="Y18" s="75"/>
      <c r="Z18" s="34"/>
      <c r="AA18" s="75"/>
      <c r="AB18" s="33"/>
      <c r="AC18" s="34"/>
      <c r="AD18" s="34"/>
      <c r="AE18" s="34"/>
      <c r="AF18" s="75"/>
      <c r="AG18" s="34"/>
      <c r="AH18" s="75"/>
      <c r="AI18" s="34"/>
      <c r="AJ18" s="59"/>
      <c r="AK18" s="34"/>
      <c r="AL18" s="75"/>
      <c r="AM18" s="75"/>
    </row>
    <row r="19" spans="1:39" ht="3" customHeight="1" hidden="1">
      <c r="A19" s="1290"/>
      <c r="B19" s="728"/>
      <c r="C19" s="695"/>
      <c r="D19" s="729"/>
      <c r="E19" s="729"/>
      <c r="F19" s="695"/>
      <c r="G19" s="695"/>
      <c r="H19" s="695"/>
      <c r="I19" s="730"/>
      <c r="J19" s="730"/>
      <c r="K19" s="730"/>
      <c r="L19" s="730"/>
      <c r="M19" s="695"/>
      <c r="N19" s="695"/>
      <c r="O19" s="730"/>
      <c r="P19" s="730"/>
      <c r="Q19" s="696"/>
      <c r="R19" s="731"/>
      <c r="S19" s="731"/>
      <c r="U19" s="42"/>
      <c r="V19" s="33"/>
      <c r="W19" s="33"/>
      <c r="X19" s="59"/>
      <c r="Y19" s="59"/>
      <c r="Z19" s="33"/>
      <c r="AA19" s="33"/>
      <c r="AB19" s="33"/>
      <c r="AC19" s="34"/>
      <c r="AD19" s="34"/>
      <c r="AE19" s="34"/>
      <c r="AF19" s="34"/>
      <c r="AG19" s="33"/>
      <c r="AH19" s="33"/>
      <c r="AI19" s="34"/>
      <c r="AJ19" s="34"/>
      <c r="AK19" s="2"/>
      <c r="AL19" s="2"/>
      <c r="AM19" s="2"/>
    </row>
    <row r="20" spans="1:39" ht="23.25" customHeight="1">
      <c r="A20" s="1290"/>
      <c r="B20" s="702" t="s">
        <v>134</v>
      </c>
      <c r="C20" s="732">
        <v>144000</v>
      </c>
      <c r="D20" s="1270">
        <f>'M I S-2'!D8</f>
        <v>0</v>
      </c>
      <c r="E20" s="1270"/>
      <c r="F20" s="1270">
        <v>0</v>
      </c>
      <c r="G20" s="1270"/>
      <c r="H20" s="733">
        <f>C20+D20-F20</f>
        <v>144000</v>
      </c>
      <c r="I20" s="708"/>
      <c r="J20" s="703">
        <v>0</v>
      </c>
      <c r="K20" s="1270">
        <f>'M I S-2'!J8</f>
        <v>0</v>
      </c>
      <c r="L20" s="1270"/>
      <c r="M20" s="1270">
        <v>0</v>
      </c>
      <c r="N20" s="1270"/>
      <c r="O20" s="733">
        <f>J20+K20-M20</f>
        <v>0</v>
      </c>
      <c r="P20" s="708"/>
      <c r="Q20" s="1270">
        <f>H20+O20</f>
        <v>144000</v>
      </c>
      <c r="R20" s="1270"/>
      <c r="S20" s="1270"/>
      <c r="U20" s="42"/>
      <c r="V20" s="59"/>
      <c r="W20" s="33"/>
      <c r="X20" s="34"/>
      <c r="Y20" s="75"/>
      <c r="Z20" s="34"/>
      <c r="AA20" s="75"/>
      <c r="AB20" s="33"/>
      <c r="AC20" s="34"/>
      <c r="AD20" s="34"/>
      <c r="AE20" s="34"/>
      <c r="AF20" s="75"/>
      <c r="AG20" s="34"/>
      <c r="AH20" s="75"/>
      <c r="AI20" s="34"/>
      <c r="AJ20" s="34"/>
      <c r="AK20" s="75"/>
      <c r="AL20" s="75"/>
      <c r="AM20" s="75"/>
    </row>
    <row r="21" spans="1:39" ht="23.25" customHeight="1">
      <c r="A21" s="1290"/>
      <c r="B21" s="702" t="s">
        <v>135</v>
      </c>
      <c r="C21" s="732">
        <v>0</v>
      </c>
      <c r="D21" s="1270">
        <f>'M I S-2'!D9</f>
        <v>0</v>
      </c>
      <c r="E21" s="1270"/>
      <c r="F21" s="1270">
        <v>0</v>
      </c>
      <c r="G21" s="1270"/>
      <c r="H21" s="733">
        <f>C21+D21-F21</f>
        <v>0</v>
      </c>
      <c r="I21" s="708"/>
      <c r="J21" s="734">
        <v>0</v>
      </c>
      <c r="K21" s="1270">
        <f>'M I S-2'!J9</f>
        <v>0</v>
      </c>
      <c r="L21" s="1270"/>
      <c r="M21" s="1270">
        <v>0</v>
      </c>
      <c r="N21" s="1270"/>
      <c r="O21" s="733">
        <f>J21+K21-M21</f>
        <v>0</v>
      </c>
      <c r="P21" s="708"/>
      <c r="Q21" s="1270">
        <f>H21+O21</f>
        <v>0</v>
      </c>
      <c r="R21" s="1270"/>
      <c r="S21" s="1270"/>
      <c r="U21" s="42"/>
      <c r="V21" s="59"/>
      <c r="W21" s="33"/>
      <c r="X21" s="34"/>
      <c r="Y21" s="75"/>
      <c r="Z21" s="34"/>
      <c r="AA21" s="75"/>
      <c r="AB21" s="33"/>
      <c r="AC21" s="34"/>
      <c r="AD21" s="34"/>
      <c r="AE21" s="34"/>
      <c r="AF21" s="75"/>
      <c r="AG21" s="34"/>
      <c r="AH21" s="75"/>
      <c r="AI21" s="34"/>
      <c r="AJ21" s="34"/>
      <c r="AK21" s="75"/>
      <c r="AL21" s="75"/>
      <c r="AM21" s="75"/>
    </row>
    <row r="22" spans="1:39" ht="23.25" customHeight="1">
      <c r="A22" s="1290"/>
      <c r="B22" s="702" t="s">
        <v>136</v>
      </c>
      <c r="C22" s="732">
        <v>0</v>
      </c>
      <c r="D22" s="1270">
        <f>'M I S-2'!D10</f>
        <v>0</v>
      </c>
      <c r="E22" s="1270"/>
      <c r="F22" s="1270">
        <v>0</v>
      </c>
      <c r="G22" s="1270"/>
      <c r="H22" s="733">
        <f>C22+D22-F22</f>
        <v>0</v>
      </c>
      <c r="I22" s="708"/>
      <c r="J22" s="734">
        <v>0</v>
      </c>
      <c r="K22" s="1270">
        <f>'M I S-2'!J10</f>
        <v>0</v>
      </c>
      <c r="L22" s="1270"/>
      <c r="M22" s="1270">
        <v>0</v>
      </c>
      <c r="N22" s="1270"/>
      <c r="O22" s="733">
        <f>J22+K22-M22</f>
        <v>0</v>
      </c>
      <c r="P22" s="708"/>
      <c r="Q22" s="1270">
        <f>H22+O22</f>
        <v>0</v>
      </c>
      <c r="R22" s="1270"/>
      <c r="S22" s="1270"/>
      <c r="U22" s="42"/>
      <c r="V22" s="59"/>
      <c r="W22" s="33"/>
      <c r="X22" s="34"/>
      <c r="Y22" s="75"/>
      <c r="Z22" s="34"/>
      <c r="AA22" s="75"/>
      <c r="AB22" s="33"/>
      <c r="AC22" s="34"/>
      <c r="AD22" s="34"/>
      <c r="AE22" s="34"/>
      <c r="AF22" s="75"/>
      <c r="AG22" s="34"/>
      <c r="AH22" s="75"/>
      <c r="AI22" s="34"/>
      <c r="AJ22" s="34"/>
      <c r="AK22" s="75"/>
      <c r="AL22" s="75"/>
      <c r="AM22" s="75"/>
    </row>
    <row r="23" spans="1:39" ht="24.75" customHeight="1">
      <c r="A23" s="1290"/>
      <c r="B23" s="702" t="s">
        <v>7</v>
      </c>
      <c r="C23" s="735">
        <f>C20+C21+C22</f>
        <v>144000</v>
      </c>
      <c r="D23" s="1272">
        <f aca="true" t="shared" si="1" ref="D23:Q23">D20+D21+D22</f>
        <v>0</v>
      </c>
      <c r="E23" s="1272"/>
      <c r="F23" s="1272">
        <f t="shared" si="1"/>
        <v>0</v>
      </c>
      <c r="G23" s="1272"/>
      <c r="H23" s="736">
        <f t="shared" si="1"/>
        <v>144000</v>
      </c>
      <c r="I23" s="736">
        <f t="shared" si="1"/>
        <v>0</v>
      </c>
      <c r="J23" s="736">
        <f t="shared" si="1"/>
        <v>0</v>
      </c>
      <c r="K23" s="1272">
        <f t="shared" si="1"/>
        <v>0</v>
      </c>
      <c r="L23" s="1272"/>
      <c r="M23" s="1272">
        <f>SUM(M20:M22)</f>
        <v>0</v>
      </c>
      <c r="N23" s="1272"/>
      <c r="O23" s="736">
        <f t="shared" si="1"/>
        <v>0</v>
      </c>
      <c r="P23" s="736">
        <f t="shared" si="1"/>
        <v>0</v>
      </c>
      <c r="Q23" s="1272">
        <f t="shared" si="1"/>
        <v>144000</v>
      </c>
      <c r="R23" s="1272"/>
      <c r="S23" s="1272"/>
      <c r="U23" s="42"/>
      <c r="V23" s="59"/>
      <c r="W23" s="33"/>
      <c r="X23" s="34"/>
      <c r="Y23" s="75"/>
      <c r="Z23" s="34"/>
      <c r="AA23" s="75"/>
      <c r="AB23" s="33"/>
      <c r="AC23" s="34"/>
      <c r="AD23" s="34"/>
      <c r="AE23" s="34"/>
      <c r="AF23" s="75"/>
      <c r="AG23" s="34"/>
      <c r="AH23" s="75"/>
      <c r="AI23" s="34"/>
      <c r="AJ23" s="34"/>
      <c r="AK23" s="75"/>
      <c r="AL23" s="75"/>
      <c r="AM23" s="75"/>
    </row>
    <row r="24" spans="1:39" ht="26.25" customHeight="1">
      <c r="A24" s="1289"/>
      <c r="B24" s="1289"/>
      <c r="C24" s="1289"/>
      <c r="D24" s="1289"/>
      <c r="E24" s="1289"/>
      <c r="F24" s="1289"/>
      <c r="G24" s="1289"/>
      <c r="H24" s="1289"/>
      <c r="I24" s="1289"/>
      <c r="J24" s="1289"/>
      <c r="K24" s="1289"/>
      <c r="L24" s="1289"/>
      <c r="M24" s="1289"/>
      <c r="N24" s="1289"/>
      <c r="O24" s="1289"/>
      <c r="P24" s="1289"/>
      <c r="Q24" s="1289"/>
      <c r="R24" s="1289"/>
      <c r="S24" s="128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2"/>
    </row>
    <row r="25" spans="1:39" ht="24.75" customHeight="1">
      <c r="A25" s="700"/>
      <c r="B25" s="1291" t="s">
        <v>354</v>
      </c>
      <c r="C25" s="1291"/>
      <c r="D25" s="1291"/>
      <c r="E25" s="1291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U25" s="42"/>
      <c r="V25" s="63"/>
      <c r="W25" s="63"/>
      <c r="X25" s="63"/>
      <c r="Y25" s="63"/>
      <c r="Z25" s="63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2"/>
    </row>
    <row r="26" spans="1:39" ht="21.75" customHeight="1">
      <c r="A26" s="1290"/>
      <c r="B26" s="1258" t="s">
        <v>344</v>
      </c>
      <c r="C26" s="1278" t="s">
        <v>228</v>
      </c>
      <c r="D26" s="1279"/>
      <c r="E26" s="1279"/>
      <c r="F26" s="1279"/>
      <c r="G26" s="1279"/>
      <c r="H26" s="1280"/>
      <c r="I26" s="737"/>
      <c r="J26" s="1278" t="s">
        <v>230</v>
      </c>
      <c r="K26" s="1279"/>
      <c r="L26" s="1279"/>
      <c r="M26" s="1279"/>
      <c r="N26" s="1279"/>
      <c r="O26" s="1280"/>
      <c r="P26" s="1267" t="s">
        <v>356</v>
      </c>
      <c r="Q26" s="1321" t="s">
        <v>806</v>
      </c>
      <c r="R26" s="1322"/>
      <c r="S26" s="1323"/>
      <c r="U26" s="42"/>
      <c r="V26" s="59"/>
      <c r="W26" s="50"/>
      <c r="X26" s="75"/>
      <c r="Y26" s="75"/>
      <c r="Z26" s="75"/>
      <c r="AA26" s="75"/>
      <c r="AB26" s="75"/>
      <c r="AC26" s="50"/>
      <c r="AD26" s="50"/>
      <c r="AE26" s="75"/>
      <c r="AF26" s="75"/>
      <c r="AG26" s="75"/>
      <c r="AH26" s="75"/>
      <c r="AI26" s="75"/>
      <c r="AJ26" s="59"/>
      <c r="AK26" s="34"/>
      <c r="AL26" s="75"/>
      <c r="AM26" s="75"/>
    </row>
    <row r="27" spans="1:39" ht="18" customHeight="1">
      <c r="A27" s="1290"/>
      <c r="B27" s="1259"/>
      <c r="C27" s="1283" t="s">
        <v>351</v>
      </c>
      <c r="D27" s="1249" t="s">
        <v>810</v>
      </c>
      <c r="E27" s="1250"/>
      <c r="F27" s="1292" t="s">
        <v>811</v>
      </c>
      <c r="G27" s="1293"/>
      <c r="H27" s="1258" t="s">
        <v>711</v>
      </c>
      <c r="I27" s="738"/>
      <c r="J27" s="1283" t="s">
        <v>351</v>
      </c>
      <c r="K27" s="1249" t="s">
        <v>810</v>
      </c>
      <c r="L27" s="1250"/>
      <c r="M27" s="1292" t="s">
        <v>811</v>
      </c>
      <c r="N27" s="1293"/>
      <c r="O27" s="1258" t="s">
        <v>711</v>
      </c>
      <c r="P27" s="1268"/>
      <c r="Q27" s="1324"/>
      <c r="R27" s="1325"/>
      <c r="S27" s="1326"/>
      <c r="U27" s="42"/>
      <c r="V27" s="59"/>
      <c r="W27" s="59"/>
      <c r="X27" s="34"/>
      <c r="Y27" s="75"/>
      <c r="Z27" s="34"/>
      <c r="AA27" s="75"/>
      <c r="AB27" s="59"/>
      <c r="AC27" s="59"/>
      <c r="AD27" s="59"/>
      <c r="AE27" s="34"/>
      <c r="AF27" s="75"/>
      <c r="AG27" s="34"/>
      <c r="AH27" s="75"/>
      <c r="AI27" s="59"/>
      <c r="AJ27" s="138"/>
      <c r="AK27" s="34"/>
      <c r="AL27" s="75"/>
      <c r="AM27" s="75"/>
    </row>
    <row r="28" spans="1:39" ht="16.5" customHeight="1">
      <c r="A28" s="1290"/>
      <c r="B28" s="1259"/>
      <c r="C28" s="1284"/>
      <c r="D28" s="1251"/>
      <c r="E28" s="1252"/>
      <c r="F28" s="1294"/>
      <c r="G28" s="1295"/>
      <c r="H28" s="1287"/>
      <c r="I28" s="739"/>
      <c r="J28" s="1284"/>
      <c r="K28" s="1251"/>
      <c r="L28" s="1252"/>
      <c r="M28" s="1294"/>
      <c r="N28" s="1295"/>
      <c r="O28" s="1287"/>
      <c r="P28" s="1268"/>
      <c r="Q28" s="1324"/>
      <c r="R28" s="1325"/>
      <c r="S28" s="1326"/>
      <c r="U28" s="42"/>
      <c r="V28" s="59"/>
      <c r="W28" s="59"/>
      <c r="X28" s="34"/>
      <c r="Y28" s="75"/>
      <c r="Z28" s="34"/>
      <c r="AA28" s="75"/>
      <c r="AB28" s="59"/>
      <c r="AC28" s="59"/>
      <c r="AD28" s="59"/>
      <c r="AE28" s="34"/>
      <c r="AF28" s="75"/>
      <c r="AG28" s="34"/>
      <c r="AH28" s="75"/>
      <c r="AI28" s="59"/>
      <c r="AJ28" s="59"/>
      <c r="AK28" s="34"/>
      <c r="AL28" s="75"/>
      <c r="AM28" s="75"/>
    </row>
    <row r="29" spans="1:39" ht="15.75" customHeight="1">
      <c r="A29" s="1290"/>
      <c r="B29" s="1260"/>
      <c r="C29" s="1285"/>
      <c r="D29" s="1253"/>
      <c r="E29" s="1254"/>
      <c r="F29" s="1296"/>
      <c r="G29" s="1297"/>
      <c r="H29" s="1288"/>
      <c r="I29" s="740"/>
      <c r="J29" s="1285"/>
      <c r="K29" s="1253"/>
      <c r="L29" s="1254"/>
      <c r="M29" s="1296"/>
      <c r="N29" s="1297"/>
      <c r="O29" s="1288"/>
      <c r="P29" s="1269"/>
      <c r="Q29" s="1327"/>
      <c r="R29" s="1328"/>
      <c r="S29" s="1329"/>
      <c r="U29" s="42"/>
      <c r="V29" s="33"/>
      <c r="W29" s="59"/>
      <c r="X29" s="34"/>
      <c r="Y29" s="75"/>
      <c r="Z29" s="34"/>
      <c r="AA29" s="75"/>
      <c r="AB29" s="59"/>
      <c r="AC29" s="59"/>
      <c r="AD29" s="59"/>
      <c r="AE29" s="34"/>
      <c r="AF29" s="75"/>
      <c r="AG29" s="34"/>
      <c r="AH29" s="75"/>
      <c r="AI29" s="59"/>
      <c r="AJ29" s="34"/>
      <c r="AK29" s="34"/>
      <c r="AL29" s="75"/>
      <c r="AM29" s="75"/>
    </row>
    <row r="30" spans="1:39" ht="3.75" customHeight="1" hidden="1">
      <c r="A30" s="1290"/>
      <c r="B30" s="728"/>
      <c r="C30" s="695"/>
      <c r="D30" s="729"/>
      <c r="E30" s="729"/>
      <c r="F30" s="695"/>
      <c r="G30" s="695"/>
      <c r="H30" s="695"/>
      <c r="I30" s="730"/>
      <c r="J30" s="730"/>
      <c r="K30" s="730"/>
      <c r="L30" s="730"/>
      <c r="M30" s="695"/>
      <c r="N30" s="695"/>
      <c r="O30" s="730"/>
      <c r="P30" s="730"/>
      <c r="Q30" s="696"/>
      <c r="R30" s="731"/>
      <c r="S30" s="731"/>
      <c r="U30" s="42"/>
      <c r="V30" s="33"/>
      <c r="W30" s="33"/>
      <c r="X30" s="59"/>
      <c r="Y30" s="59"/>
      <c r="Z30" s="33"/>
      <c r="AA30" s="33"/>
      <c r="AB30" s="33"/>
      <c r="AC30" s="34"/>
      <c r="AD30" s="34"/>
      <c r="AE30" s="34"/>
      <c r="AF30" s="34"/>
      <c r="AG30" s="33"/>
      <c r="AH30" s="33"/>
      <c r="AI30" s="34"/>
      <c r="AJ30" s="34"/>
      <c r="AK30" s="2"/>
      <c r="AL30" s="2"/>
      <c r="AM30" s="2"/>
    </row>
    <row r="31" spans="1:39" ht="24" customHeight="1">
      <c r="A31" s="1290"/>
      <c r="B31" s="741" t="s">
        <v>134</v>
      </c>
      <c r="C31" s="950">
        <v>1154250</v>
      </c>
      <c r="D31" s="1262">
        <f>F20</f>
        <v>0</v>
      </c>
      <c r="E31" s="1262"/>
      <c r="F31" s="1262">
        <f>'M I S-2'!D19</f>
        <v>70250</v>
      </c>
      <c r="G31" s="1262"/>
      <c r="H31" s="742">
        <f>C31+D31-F31</f>
        <v>1084000</v>
      </c>
      <c r="I31" s="743"/>
      <c r="J31" s="744">
        <v>966500</v>
      </c>
      <c r="K31" s="1262">
        <f>M20</f>
        <v>0</v>
      </c>
      <c r="L31" s="1262"/>
      <c r="M31" s="1262">
        <f>'M I S-2'!J19</f>
        <v>59500</v>
      </c>
      <c r="N31" s="1262"/>
      <c r="O31" s="742">
        <f>J31+K31-M31</f>
        <v>907000</v>
      </c>
      <c r="P31" s="742"/>
      <c r="Q31" s="1262">
        <f>H31+O31</f>
        <v>1991000</v>
      </c>
      <c r="R31" s="1262"/>
      <c r="S31" s="1262"/>
      <c r="U31" s="42"/>
      <c r="V31" s="34"/>
      <c r="W31" s="34"/>
      <c r="X31" s="34"/>
      <c r="Y31" s="75"/>
      <c r="Z31" s="34"/>
      <c r="AA31" s="75"/>
      <c r="AB31" s="33"/>
      <c r="AC31" s="34"/>
      <c r="AD31" s="34"/>
      <c r="AE31" s="34"/>
      <c r="AF31" s="75"/>
      <c r="AG31" s="34"/>
      <c r="AH31" s="75"/>
      <c r="AI31" s="34"/>
      <c r="AJ31" s="34"/>
      <c r="AK31" s="75"/>
      <c r="AL31" s="75"/>
      <c r="AM31" s="75"/>
    </row>
    <row r="32" spans="1:39" ht="24" customHeight="1">
      <c r="A32" s="1290"/>
      <c r="B32" s="741" t="s">
        <v>135</v>
      </c>
      <c r="C32" s="834">
        <v>652125</v>
      </c>
      <c r="D32" s="1262">
        <f>F21</f>
        <v>0</v>
      </c>
      <c r="E32" s="1262"/>
      <c r="F32" s="1262">
        <f>'M I S-2'!D20</f>
        <v>59625</v>
      </c>
      <c r="G32" s="1262"/>
      <c r="H32" s="745">
        <f>C32+D32-F32</f>
        <v>592500</v>
      </c>
      <c r="I32" s="743"/>
      <c r="J32" s="744">
        <v>124000</v>
      </c>
      <c r="K32" s="1262">
        <f>M21</f>
        <v>0</v>
      </c>
      <c r="L32" s="1262"/>
      <c r="M32" s="1262">
        <f>'M I S-2'!J20</f>
        <v>13000</v>
      </c>
      <c r="N32" s="1262"/>
      <c r="O32" s="742">
        <f>J32+K32-M32</f>
        <v>111000</v>
      </c>
      <c r="P32" s="742"/>
      <c r="Q32" s="1262">
        <f>H32+O32</f>
        <v>703500</v>
      </c>
      <c r="R32" s="1262"/>
      <c r="S32" s="1262"/>
      <c r="U32" s="42"/>
      <c r="V32" s="59"/>
      <c r="W32" s="33"/>
      <c r="X32" s="34"/>
      <c r="Y32" s="75"/>
      <c r="Z32" s="34"/>
      <c r="AA32" s="75"/>
      <c r="AB32" s="33"/>
      <c r="AC32" s="34"/>
      <c r="AD32" s="34"/>
      <c r="AE32" s="34"/>
      <c r="AF32" s="75"/>
      <c r="AG32" s="34"/>
      <c r="AH32" s="75"/>
      <c r="AI32" s="34"/>
      <c r="AJ32" s="34"/>
      <c r="AK32" s="75"/>
      <c r="AL32" s="75"/>
      <c r="AM32" s="75"/>
    </row>
    <row r="33" spans="1:39" ht="24" customHeight="1">
      <c r="A33" s="1290"/>
      <c r="B33" s="741" t="s">
        <v>136</v>
      </c>
      <c r="C33" s="833">
        <v>296750</v>
      </c>
      <c r="D33" s="1262">
        <f>F22</f>
        <v>0</v>
      </c>
      <c r="E33" s="1262"/>
      <c r="F33" s="1262">
        <f>'M I S-2'!D21</f>
        <v>22250</v>
      </c>
      <c r="G33" s="1262"/>
      <c r="H33" s="742">
        <f>C33+D33-F33</f>
        <v>274500</v>
      </c>
      <c r="I33" s="743"/>
      <c r="J33" s="744">
        <v>95000</v>
      </c>
      <c r="K33" s="1262">
        <f>M22</f>
        <v>0</v>
      </c>
      <c r="L33" s="1262"/>
      <c r="M33" s="1262">
        <f>'M I S-2'!J21</f>
        <v>9000</v>
      </c>
      <c r="N33" s="1262"/>
      <c r="O33" s="742">
        <f>J33+K33-M33</f>
        <v>86000</v>
      </c>
      <c r="P33" s="742"/>
      <c r="Q33" s="1262">
        <f>H33+O33</f>
        <v>360500</v>
      </c>
      <c r="R33" s="1262"/>
      <c r="S33" s="1262"/>
      <c r="U33" s="42"/>
      <c r="V33" s="59"/>
      <c r="W33" s="33"/>
      <c r="X33" s="34"/>
      <c r="Y33" s="75"/>
      <c r="Z33" s="34"/>
      <c r="AA33" s="75"/>
      <c r="AB33" s="33"/>
      <c r="AC33" s="34"/>
      <c r="AD33" s="34"/>
      <c r="AE33" s="34"/>
      <c r="AF33" s="75"/>
      <c r="AG33" s="34"/>
      <c r="AH33" s="75"/>
      <c r="AI33" s="34"/>
      <c r="AJ33" s="34"/>
      <c r="AK33" s="75"/>
      <c r="AL33" s="75"/>
      <c r="AM33" s="75"/>
    </row>
    <row r="34" spans="1:39" ht="24" customHeight="1">
      <c r="A34" s="1290"/>
      <c r="B34" s="741" t="s">
        <v>7</v>
      </c>
      <c r="C34" s="747">
        <f>SUM(C31:C33)</f>
        <v>2103125</v>
      </c>
      <c r="D34" s="1266">
        <f>D31+D32+D33</f>
        <v>0</v>
      </c>
      <c r="E34" s="1266"/>
      <c r="F34" s="1266">
        <f>F31+F32+F33</f>
        <v>152125</v>
      </c>
      <c r="G34" s="1266"/>
      <c r="H34" s="747">
        <f>H31+H32+H33</f>
        <v>1951000</v>
      </c>
      <c r="I34" s="746">
        <f>I31+I32+I33</f>
        <v>0</v>
      </c>
      <c r="J34" s="748">
        <f>J31+J32+J33</f>
        <v>1185500</v>
      </c>
      <c r="K34" s="1266">
        <f>K31+K32+K33</f>
        <v>0</v>
      </c>
      <c r="L34" s="1266"/>
      <c r="M34" s="1266">
        <f>M31+M32+M33</f>
        <v>81500</v>
      </c>
      <c r="N34" s="1266"/>
      <c r="O34" s="747">
        <f>O31+O32+O33</f>
        <v>1104000</v>
      </c>
      <c r="P34" s="746">
        <f>P31+P32+P33</f>
        <v>0</v>
      </c>
      <c r="Q34" s="1266">
        <f>Q31+Q32+Q33</f>
        <v>3055000</v>
      </c>
      <c r="R34" s="1266"/>
      <c r="S34" s="1266"/>
      <c r="U34" s="42"/>
      <c r="V34" s="59"/>
      <c r="W34" s="33"/>
      <c r="X34" s="34"/>
      <c r="Y34" s="75"/>
      <c r="Z34" s="34"/>
      <c r="AA34" s="75"/>
      <c r="AB34" s="33"/>
      <c r="AC34" s="34"/>
      <c r="AD34" s="34"/>
      <c r="AE34" s="34"/>
      <c r="AF34" s="75"/>
      <c r="AG34" s="34"/>
      <c r="AH34" s="75"/>
      <c r="AI34" s="34"/>
      <c r="AJ34" s="34"/>
      <c r="AK34" s="75"/>
      <c r="AL34" s="75"/>
      <c r="AM34" s="75"/>
    </row>
    <row r="35" spans="1:39" ht="18.75" customHeight="1">
      <c r="A35" s="1289"/>
      <c r="B35" s="1289"/>
      <c r="C35" s="1289"/>
      <c r="D35" s="1289"/>
      <c r="E35" s="1289"/>
      <c r="F35" s="1289"/>
      <c r="G35" s="1289"/>
      <c r="H35" s="1289"/>
      <c r="I35" s="1289"/>
      <c r="J35" s="1289"/>
      <c r="K35" s="1289"/>
      <c r="L35" s="1289"/>
      <c r="M35" s="1289"/>
      <c r="N35" s="1289"/>
      <c r="O35" s="1289"/>
      <c r="P35" s="1289"/>
      <c r="Q35" s="1289"/>
      <c r="R35" s="1289"/>
      <c r="S35" s="128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2"/>
    </row>
    <row r="36" spans="1:39" ht="22.5" customHeight="1">
      <c r="A36" s="700"/>
      <c r="B36" s="1291" t="s">
        <v>355</v>
      </c>
      <c r="C36" s="1291"/>
      <c r="D36" s="1291"/>
      <c r="E36" s="1291"/>
      <c r="F36" s="1291"/>
      <c r="G36" s="1276"/>
      <c r="H36" s="1276"/>
      <c r="I36" s="1276"/>
      <c r="J36" s="1276"/>
      <c r="K36" s="1276"/>
      <c r="L36" s="1276"/>
      <c r="M36" s="1276"/>
      <c r="N36" s="1276"/>
      <c r="O36" s="1276"/>
      <c r="P36" s="1276"/>
      <c r="Q36" s="1276"/>
      <c r="R36" s="1276"/>
      <c r="S36" s="1276"/>
      <c r="U36" s="42"/>
      <c r="V36" s="63"/>
      <c r="W36" s="63"/>
      <c r="X36" s="63"/>
      <c r="Y36" s="63"/>
      <c r="Z36" s="63"/>
      <c r="AA36" s="3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2"/>
    </row>
    <row r="37" spans="1:39" ht="24" customHeight="1">
      <c r="A37" s="1290"/>
      <c r="B37" s="1258" t="s">
        <v>344</v>
      </c>
      <c r="C37" s="1278" t="s">
        <v>228</v>
      </c>
      <c r="D37" s="1279"/>
      <c r="E37" s="1279"/>
      <c r="F37" s="1279"/>
      <c r="G37" s="1279"/>
      <c r="H37" s="1280"/>
      <c r="I37" s="737"/>
      <c r="J37" s="1278" t="s">
        <v>230</v>
      </c>
      <c r="K37" s="1279"/>
      <c r="L37" s="1307"/>
      <c r="M37" s="1307"/>
      <c r="N37" s="1307"/>
      <c r="O37" s="1280"/>
      <c r="P37" s="1267" t="s">
        <v>356</v>
      </c>
      <c r="Q37" s="1321" t="s">
        <v>806</v>
      </c>
      <c r="R37" s="1322"/>
      <c r="S37" s="1323"/>
      <c r="U37" s="42"/>
      <c r="V37" s="59"/>
      <c r="W37" s="50"/>
      <c r="X37" s="75"/>
      <c r="Y37" s="75"/>
      <c r="Z37" s="75"/>
      <c r="AA37" s="75"/>
      <c r="AB37" s="75"/>
      <c r="AC37" s="50"/>
      <c r="AD37" s="50"/>
      <c r="AE37" s="75"/>
      <c r="AF37" s="75"/>
      <c r="AG37" s="75"/>
      <c r="AH37" s="75"/>
      <c r="AI37" s="75"/>
      <c r="AJ37" s="59"/>
      <c r="AK37" s="34"/>
      <c r="AL37" s="75"/>
      <c r="AM37" s="75"/>
    </row>
    <row r="38" spans="1:39" ht="20.25" customHeight="1">
      <c r="A38" s="1290"/>
      <c r="B38" s="1259"/>
      <c r="C38" s="1283" t="s">
        <v>351</v>
      </c>
      <c r="D38" s="1258" t="s">
        <v>812</v>
      </c>
      <c r="E38" s="1283" t="s">
        <v>369</v>
      </c>
      <c r="F38" s="1258" t="s">
        <v>813</v>
      </c>
      <c r="G38" s="1283" t="s">
        <v>814</v>
      </c>
      <c r="H38" s="1258" t="s">
        <v>711</v>
      </c>
      <c r="I38" s="738"/>
      <c r="J38" s="1283" t="s">
        <v>351</v>
      </c>
      <c r="K38" s="1258" t="s">
        <v>812</v>
      </c>
      <c r="L38" s="1283" t="s">
        <v>369</v>
      </c>
      <c r="M38" s="1258" t="s">
        <v>813</v>
      </c>
      <c r="N38" s="1304" t="s">
        <v>712</v>
      </c>
      <c r="O38" s="1267" t="s">
        <v>711</v>
      </c>
      <c r="P38" s="1268"/>
      <c r="Q38" s="1324"/>
      <c r="R38" s="1325"/>
      <c r="S38" s="1326"/>
      <c r="T38" s="190"/>
      <c r="U38" s="42"/>
      <c r="V38" s="59"/>
      <c r="W38" s="59"/>
      <c r="X38" s="59"/>
      <c r="Y38" s="59"/>
      <c r="Z38" s="59"/>
      <c r="AA38" s="59"/>
      <c r="AB38" s="59"/>
      <c r="AC38" s="34"/>
      <c r="AD38" s="59"/>
      <c r="AE38" s="59"/>
      <c r="AF38" s="59"/>
      <c r="AG38" s="59"/>
      <c r="AH38" s="59"/>
      <c r="AI38" s="59"/>
      <c r="AJ38" s="138"/>
      <c r="AK38" s="34"/>
      <c r="AL38" s="75"/>
      <c r="AM38" s="75"/>
    </row>
    <row r="39" spans="1:39" ht="20.25" customHeight="1">
      <c r="A39" s="1290"/>
      <c r="B39" s="1259"/>
      <c r="C39" s="1284"/>
      <c r="D39" s="1287"/>
      <c r="E39" s="1284"/>
      <c r="F39" s="1287"/>
      <c r="G39" s="1284"/>
      <c r="H39" s="1287"/>
      <c r="I39" s="739"/>
      <c r="J39" s="1284"/>
      <c r="K39" s="1287"/>
      <c r="L39" s="1284"/>
      <c r="M39" s="1287"/>
      <c r="N39" s="1305"/>
      <c r="O39" s="1300"/>
      <c r="P39" s="1268"/>
      <c r="Q39" s="1324"/>
      <c r="R39" s="1325"/>
      <c r="S39" s="1326"/>
      <c r="U39" s="42"/>
      <c r="V39" s="59"/>
      <c r="W39" s="59"/>
      <c r="X39" s="59"/>
      <c r="Y39" s="59"/>
      <c r="Z39" s="59"/>
      <c r="AA39" s="59"/>
      <c r="AB39" s="59"/>
      <c r="AC39" s="34"/>
      <c r="AD39" s="59"/>
      <c r="AE39" s="59"/>
      <c r="AF39" s="59"/>
      <c r="AG39" s="59"/>
      <c r="AH39" s="59"/>
      <c r="AI39" s="59"/>
      <c r="AJ39" s="59"/>
      <c r="AK39" s="34"/>
      <c r="AL39" s="75"/>
      <c r="AM39" s="75"/>
    </row>
    <row r="40" spans="1:39" ht="13.5" customHeight="1">
      <c r="A40" s="1290"/>
      <c r="B40" s="1260"/>
      <c r="C40" s="1285"/>
      <c r="D40" s="1288"/>
      <c r="E40" s="1285"/>
      <c r="F40" s="1288"/>
      <c r="G40" s="1285"/>
      <c r="H40" s="1288"/>
      <c r="I40" s="740"/>
      <c r="J40" s="1285"/>
      <c r="K40" s="1288"/>
      <c r="L40" s="1285"/>
      <c r="M40" s="1288"/>
      <c r="N40" s="1306"/>
      <c r="O40" s="1301"/>
      <c r="P40" s="1269"/>
      <c r="Q40" s="1327"/>
      <c r="R40" s="1328"/>
      <c r="S40" s="1329"/>
      <c r="U40" s="42"/>
      <c r="V40" s="33"/>
      <c r="W40" s="59"/>
      <c r="X40" s="59"/>
      <c r="Y40" s="59"/>
      <c r="Z40" s="59"/>
      <c r="AA40" s="59"/>
      <c r="AB40" s="59"/>
      <c r="AC40" s="34"/>
      <c r="AD40" s="59"/>
      <c r="AE40" s="59"/>
      <c r="AF40" s="59"/>
      <c r="AG40" s="59"/>
      <c r="AH40" s="59"/>
      <c r="AI40" s="59"/>
      <c r="AJ40" s="59"/>
      <c r="AK40" s="34"/>
      <c r="AL40" s="75"/>
      <c r="AM40" s="75"/>
    </row>
    <row r="41" spans="1:39" ht="3" customHeight="1" hidden="1">
      <c r="A41" s="1290"/>
      <c r="B41" s="749"/>
      <c r="C41" s="699"/>
      <c r="D41" s="699"/>
      <c r="E41" s="699"/>
      <c r="F41" s="699"/>
      <c r="G41" s="699"/>
      <c r="H41" s="699"/>
      <c r="I41" s="699"/>
      <c r="J41" s="699"/>
      <c r="K41" s="699"/>
      <c r="L41" s="750"/>
      <c r="M41" s="750"/>
      <c r="N41" s="750"/>
      <c r="O41" s="699"/>
      <c r="P41" s="699"/>
      <c r="Q41" s="699"/>
      <c r="R41" s="699"/>
      <c r="S41" s="751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4" customHeight="1">
      <c r="A42" s="1290"/>
      <c r="B42" s="752" t="s">
        <v>134</v>
      </c>
      <c r="C42" s="753">
        <f>'By name collection'!F60</f>
        <v>0</v>
      </c>
      <c r="D42" s="753">
        <f>'M I S-2'!D19-'M I S-2'!D30</f>
        <v>0</v>
      </c>
      <c r="E42" s="753">
        <f>C42+D42</f>
        <v>0</v>
      </c>
      <c r="F42" s="753">
        <f>'M I S-2'!E30</f>
        <v>0</v>
      </c>
      <c r="G42" s="753"/>
      <c r="H42" s="753">
        <f>E42-F42-G42</f>
        <v>0</v>
      </c>
      <c r="I42" s="754"/>
      <c r="J42" s="753">
        <f>'By name collection'!F300</f>
        <v>3000</v>
      </c>
      <c r="K42" s="753">
        <f>'M I S-2'!J19-'M I S-2'!J30</f>
        <v>400</v>
      </c>
      <c r="L42" s="755">
        <f>J42+K42</f>
        <v>3400</v>
      </c>
      <c r="M42" s="753">
        <f>'M I S-2'!K30</f>
        <v>0</v>
      </c>
      <c r="N42" s="753">
        <v>0</v>
      </c>
      <c r="O42" s="755">
        <f>L42-M42-N42</f>
        <v>3400</v>
      </c>
      <c r="P42" s="754"/>
      <c r="Q42" s="1263">
        <f>H42+O42</f>
        <v>3400</v>
      </c>
      <c r="R42" s="1263"/>
      <c r="S42" s="1263"/>
      <c r="U42" s="42"/>
      <c r="V42" s="59"/>
      <c r="W42" s="33"/>
      <c r="X42" s="34"/>
      <c r="Y42" s="34"/>
      <c r="Z42" s="34"/>
      <c r="AA42" s="34"/>
      <c r="AB42" s="33"/>
      <c r="AC42" s="34"/>
      <c r="AD42" s="34"/>
      <c r="AE42" s="34"/>
      <c r="AF42" s="34"/>
      <c r="AG42" s="34"/>
      <c r="AH42" s="34"/>
      <c r="AI42" s="34"/>
      <c r="AJ42" s="34"/>
      <c r="AK42" s="75"/>
      <c r="AL42" s="75"/>
      <c r="AM42" s="75"/>
    </row>
    <row r="43" spans="1:39" ht="24" customHeight="1">
      <c r="A43" s="1290"/>
      <c r="B43" s="752" t="s">
        <v>135</v>
      </c>
      <c r="C43" s="753">
        <f>'By name collection'!F150</f>
        <v>24000</v>
      </c>
      <c r="D43" s="753">
        <f>'M I S-2'!D20-'M I S-2'!D31</f>
        <v>6000</v>
      </c>
      <c r="E43" s="753">
        <f>C43+D43</f>
        <v>30000</v>
      </c>
      <c r="F43" s="753">
        <f>'M I S-2'!E31</f>
        <v>0</v>
      </c>
      <c r="G43" s="753"/>
      <c r="H43" s="753">
        <f>E43-F43-G43</f>
        <v>30000</v>
      </c>
      <c r="I43" s="754"/>
      <c r="J43" s="753">
        <f>'By name collection'!F350</f>
        <v>5300</v>
      </c>
      <c r="K43" s="753">
        <f>'M I S-2'!J20-'M I S-2'!J31</f>
        <v>636</v>
      </c>
      <c r="L43" s="755">
        <f>J43+K43</f>
        <v>5936</v>
      </c>
      <c r="M43" s="753">
        <f>'M I S-2'!K31</f>
        <v>0</v>
      </c>
      <c r="N43" s="753">
        <v>0</v>
      </c>
      <c r="O43" s="755">
        <f>L43-M43-N43</f>
        <v>5936</v>
      </c>
      <c r="P43" s="754"/>
      <c r="Q43" s="1263">
        <f>H43+O43</f>
        <v>35936</v>
      </c>
      <c r="R43" s="1263"/>
      <c r="S43" s="1263"/>
      <c r="U43" s="153"/>
      <c r="V43" s="59"/>
      <c r="W43" s="33"/>
      <c r="X43" s="34"/>
      <c r="Y43" s="34"/>
      <c r="Z43" s="34"/>
      <c r="AA43" s="34"/>
      <c r="AB43" s="33"/>
      <c r="AC43" s="34"/>
      <c r="AD43" s="34"/>
      <c r="AE43" s="34"/>
      <c r="AF43" s="34"/>
      <c r="AG43" s="34"/>
      <c r="AH43" s="34"/>
      <c r="AI43" s="34"/>
      <c r="AJ43" s="34"/>
      <c r="AK43" s="75"/>
      <c r="AL43" s="75"/>
      <c r="AM43" s="75"/>
    </row>
    <row r="44" spans="1:39" ht="24" customHeight="1">
      <c r="A44" s="1290"/>
      <c r="B44" s="752" t="s">
        <v>136</v>
      </c>
      <c r="C44" s="753">
        <f>'By name collection'!F200</f>
        <v>0</v>
      </c>
      <c r="D44" s="753">
        <f>'M I S-2'!D21-'M I S-2'!D32</f>
        <v>0</v>
      </c>
      <c r="E44" s="753">
        <f>C44+D44</f>
        <v>0</v>
      </c>
      <c r="F44" s="753">
        <f>'M I S-2'!E32</f>
        <v>0</v>
      </c>
      <c r="G44" s="753">
        <v>0</v>
      </c>
      <c r="H44" s="753">
        <f>E44-F44-G44</f>
        <v>0</v>
      </c>
      <c r="I44" s="754"/>
      <c r="J44" s="753">
        <f>'By name collection'!F400</f>
        <v>0</v>
      </c>
      <c r="K44" s="753">
        <f>'M I S-2'!J21-'M I S-2'!J32</f>
        <v>0</v>
      </c>
      <c r="L44" s="755">
        <f>J44+K44</f>
        <v>0</v>
      </c>
      <c r="M44" s="753">
        <f>'M I S-2'!K32</f>
        <v>0</v>
      </c>
      <c r="N44" s="753">
        <v>0</v>
      </c>
      <c r="O44" s="755">
        <f>L44-M44-N44</f>
        <v>0</v>
      </c>
      <c r="P44" s="754"/>
      <c r="Q44" s="1263">
        <f>H44+O44</f>
        <v>0</v>
      </c>
      <c r="R44" s="1263"/>
      <c r="S44" s="1263"/>
      <c r="U44" s="153"/>
      <c r="V44" s="59"/>
      <c r="W44" s="33"/>
      <c r="X44" s="34"/>
      <c r="Y44" s="34"/>
      <c r="Z44" s="34"/>
      <c r="AA44" s="34"/>
      <c r="AB44" s="33"/>
      <c r="AC44" s="34"/>
      <c r="AD44" s="34"/>
      <c r="AE44" s="34"/>
      <c r="AF44" s="34"/>
      <c r="AG44" s="34"/>
      <c r="AH44" s="34"/>
      <c r="AI44" s="34"/>
      <c r="AJ44" s="34"/>
      <c r="AK44" s="75"/>
      <c r="AL44" s="75"/>
      <c r="AM44" s="75"/>
    </row>
    <row r="45" spans="1:39" ht="24" customHeight="1">
      <c r="A45" s="1290"/>
      <c r="B45" s="752" t="s">
        <v>7</v>
      </c>
      <c r="C45" s="756">
        <f>C42+C43+C44</f>
        <v>24000</v>
      </c>
      <c r="D45" s="757">
        <f aca="true" t="shared" si="2" ref="D45:Q45">D42+D43+D44</f>
        <v>6000</v>
      </c>
      <c r="E45" s="757">
        <f t="shared" si="2"/>
        <v>30000</v>
      </c>
      <c r="F45" s="756">
        <f t="shared" si="2"/>
        <v>0</v>
      </c>
      <c r="G45" s="756">
        <f t="shared" si="2"/>
        <v>0</v>
      </c>
      <c r="H45" s="756">
        <f t="shared" si="2"/>
        <v>30000</v>
      </c>
      <c r="I45" s="756">
        <f t="shared" si="2"/>
        <v>0</v>
      </c>
      <c r="J45" s="756">
        <f t="shared" si="2"/>
        <v>8300</v>
      </c>
      <c r="K45" s="756">
        <f t="shared" si="2"/>
        <v>1036</v>
      </c>
      <c r="L45" s="758">
        <f t="shared" si="2"/>
        <v>9336</v>
      </c>
      <c r="M45" s="756">
        <f t="shared" si="2"/>
        <v>0</v>
      </c>
      <c r="N45" s="756">
        <f t="shared" si="2"/>
        <v>0</v>
      </c>
      <c r="O45" s="758">
        <f t="shared" si="2"/>
        <v>9336</v>
      </c>
      <c r="P45" s="756">
        <f t="shared" si="2"/>
        <v>0</v>
      </c>
      <c r="Q45" s="1261">
        <f t="shared" si="2"/>
        <v>39336</v>
      </c>
      <c r="R45" s="1261"/>
      <c r="S45" s="1261"/>
      <c r="U45" s="153"/>
      <c r="V45" s="59"/>
      <c r="W45" s="33"/>
      <c r="X45" s="34"/>
      <c r="Y45" s="34"/>
      <c r="Z45" s="34"/>
      <c r="AA45" s="34"/>
      <c r="AB45" s="33"/>
      <c r="AC45" s="34"/>
      <c r="AD45" s="34"/>
      <c r="AE45" s="34"/>
      <c r="AF45" s="34"/>
      <c r="AG45" s="34"/>
      <c r="AH45" s="34"/>
      <c r="AI45" s="34"/>
      <c r="AJ45" s="34"/>
      <c r="AK45" s="75"/>
      <c r="AL45" s="75"/>
      <c r="AM45" s="75"/>
    </row>
    <row r="46" spans="1:39" ht="20.25" customHeight="1">
      <c r="A46" s="1302"/>
      <c r="B46" s="1302"/>
      <c r="C46" s="1302"/>
      <c r="D46" s="1302"/>
      <c r="E46" s="1302"/>
      <c r="F46" s="1302"/>
      <c r="G46" s="1302"/>
      <c r="H46" s="1302"/>
      <c r="I46" s="1302"/>
      <c r="J46" s="1302"/>
      <c r="K46" s="1302"/>
      <c r="L46" s="1302"/>
      <c r="M46" s="1302"/>
      <c r="N46" s="1302"/>
      <c r="O46" s="1302"/>
      <c r="P46" s="1302"/>
      <c r="Q46" s="1302"/>
      <c r="R46" s="1302"/>
      <c r="S46" s="1302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2"/>
    </row>
    <row r="47" spans="1:39" ht="15.75" customHeight="1">
      <c r="A47" s="699"/>
      <c r="B47" s="699"/>
      <c r="C47" s="699"/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1303" t="s">
        <v>815</v>
      </c>
      <c r="P47" s="1271"/>
      <c r="Q47" s="1271"/>
      <c r="R47" s="1271"/>
      <c r="S47" s="1271"/>
      <c r="T47" s="50"/>
      <c r="U47" s="50"/>
      <c r="V47" s="50"/>
      <c r="W47" s="50"/>
      <c r="X47" s="63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2"/>
    </row>
    <row r="48" spans="1:39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1271"/>
      <c r="P48" s="1271"/>
      <c r="Q48" s="1271"/>
      <c r="R48" s="1271"/>
      <c r="S48" s="1271"/>
      <c r="T48" s="50"/>
      <c r="U48" s="50"/>
      <c r="V48" s="50"/>
      <c r="W48" s="50"/>
      <c r="X48" s="75"/>
      <c r="Y48" s="75"/>
      <c r="Z48" s="75"/>
      <c r="AA48" s="75"/>
      <c r="AB48" s="75"/>
      <c r="AC48" s="50"/>
      <c r="AD48" s="50"/>
      <c r="AE48" s="75"/>
      <c r="AF48" s="75"/>
      <c r="AG48" s="75"/>
      <c r="AH48" s="75"/>
      <c r="AI48" s="75"/>
      <c r="AJ48" s="34"/>
      <c r="AK48" s="75"/>
      <c r="AL48" s="34"/>
      <c r="AM48" s="59"/>
    </row>
    <row r="49" spans="1:39" ht="13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271"/>
      <c r="P49" s="1271"/>
      <c r="Q49" s="1271"/>
      <c r="R49" s="1271"/>
      <c r="S49" s="1271"/>
      <c r="T49" s="50"/>
      <c r="U49" s="50"/>
      <c r="V49" s="50"/>
      <c r="W49" s="50"/>
      <c r="X49" s="59"/>
      <c r="Y49" s="34"/>
      <c r="Z49" s="75"/>
      <c r="AA49" s="59"/>
      <c r="AB49" s="59"/>
      <c r="AC49" s="34"/>
      <c r="AD49" s="59"/>
      <c r="AE49" s="59"/>
      <c r="AF49" s="34"/>
      <c r="AG49" s="75"/>
      <c r="AH49" s="59"/>
      <c r="AI49" s="59"/>
      <c r="AJ49" s="34"/>
      <c r="AK49" s="75"/>
      <c r="AL49" s="34"/>
      <c r="AM49" s="59"/>
    </row>
    <row r="50" spans="1:39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271"/>
      <c r="P50" s="1271"/>
      <c r="Q50" s="1271"/>
      <c r="R50" s="1271"/>
      <c r="S50" s="1271"/>
      <c r="T50" s="50"/>
      <c r="U50" s="50"/>
      <c r="V50" s="50"/>
      <c r="W50" s="50"/>
      <c r="X50" s="59"/>
      <c r="Y50" s="34"/>
      <c r="Z50" s="75"/>
      <c r="AA50" s="59"/>
      <c r="AB50" s="59"/>
      <c r="AC50" s="34"/>
      <c r="AD50" s="59"/>
      <c r="AE50" s="59"/>
      <c r="AF50" s="34"/>
      <c r="AG50" s="75"/>
      <c r="AH50" s="59"/>
      <c r="AI50" s="59"/>
      <c r="AJ50" s="34"/>
      <c r="AK50" s="75"/>
      <c r="AL50" s="34"/>
      <c r="AM50" s="59"/>
    </row>
    <row r="51" spans="1:39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9"/>
      <c r="Y51" s="34"/>
      <c r="Z51" s="75"/>
      <c r="AA51" s="59"/>
      <c r="AB51" s="59"/>
      <c r="AC51" s="34"/>
      <c r="AD51" s="59"/>
      <c r="AE51" s="59"/>
      <c r="AF51" s="34"/>
      <c r="AG51" s="75"/>
      <c r="AH51" s="59"/>
      <c r="AI51" s="59"/>
      <c r="AJ51" s="34"/>
      <c r="AK51" s="75"/>
      <c r="AL51" s="34"/>
      <c r="AM51" s="59"/>
    </row>
    <row r="52" spans="1:39" ht="3.75" customHeight="1" hidden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2"/>
    </row>
    <row r="53" spans="1:39" ht="16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4"/>
      <c r="Y53" s="34"/>
      <c r="Z53" s="75"/>
      <c r="AA53" s="34"/>
      <c r="AB53" s="33"/>
      <c r="AC53" s="34"/>
      <c r="AD53" s="34"/>
      <c r="AE53" s="34"/>
      <c r="AF53" s="34"/>
      <c r="AG53" s="75"/>
      <c r="AH53" s="34"/>
      <c r="AI53" s="34"/>
      <c r="AJ53" s="34"/>
      <c r="AK53" s="75"/>
      <c r="AL53" s="75"/>
      <c r="AM53" s="2"/>
    </row>
    <row r="54" spans="1:39" ht="16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4"/>
      <c r="Y54" s="34"/>
      <c r="Z54" s="75"/>
      <c r="AA54" s="34"/>
      <c r="AB54" s="33"/>
      <c r="AC54" s="34"/>
      <c r="AD54" s="34"/>
      <c r="AE54" s="34"/>
      <c r="AF54" s="34"/>
      <c r="AG54" s="75"/>
      <c r="AH54" s="34"/>
      <c r="AI54" s="34"/>
      <c r="AJ54" s="34"/>
      <c r="AK54" s="75"/>
      <c r="AL54" s="75"/>
      <c r="AM54" s="2"/>
    </row>
    <row r="55" spans="1:39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4"/>
      <c r="Y55" s="34"/>
      <c r="Z55" s="75"/>
      <c r="AA55" s="34"/>
      <c r="AB55" s="33"/>
      <c r="AC55" s="34"/>
      <c r="AD55" s="34"/>
      <c r="AE55" s="34"/>
      <c r="AF55" s="34"/>
      <c r="AG55" s="75"/>
      <c r="AH55" s="34"/>
      <c r="AI55" s="34"/>
      <c r="AJ55" s="34"/>
      <c r="AK55" s="75"/>
      <c r="AL55" s="75"/>
      <c r="AM55" s="2"/>
    </row>
    <row r="56" spans="1:39" ht="18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4"/>
      <c r="Y56" s="34"/>
      <c r="Z56" s="75"/>
      <c r="AA56" s="34"/>
      <c r="AB56" s="33"/>
      <c r="AC56" s="34"/>
      <c r="AD56" s="34"/>
      <c r="AE56" s="34"/>
      <c r="AF56" s="34"/>
      <c r="AG56" s="75"/>
      <c r="AH56" s="34"/>
      <c r="AI56" s="34"/>
      <c r="AJ56" s="34"/>
      <c r="AK56" s="75"/>
      <c r="AL56" s="75"/>
      <c r="AM56" s="2"/>
    </row>
    <row r="57" spans="1:39" ht="4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</row>
    <row r="58" spans="1:39" ht="14.2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3"/>
      <c r="Y58" s="63"/>
      <c r="Z58" s="63"/>
      <c r="AA58" s="34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2"/>
    </row>
    <row r="59" spans="1:39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75"/>
      <c r="Y59" s="75"/>
      <c r="Z59" s="75"/>
      <c r="AA59" s="75"/>
      <c r="AB59" s="75"/>
      <c r="AC59" s="50"/>
      <c r="AD59" s="50"/>
      <c r="AE59" s="75"/>
      <c r="AF59" s="75"/>
      <c r="AG59" s="75"/>
      <c r="AH59" s="75"/>
      <c r="AI59" s="75"/>
      <c r="AJ59" s="36"/>
      <c r="AK59" s="34"/>
      <c r="AL59" s="75"/>
      <c r="AM59" s="75"/>
    </row>
    <row r="60" spans="1:39" ht="13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9"/>
      <c r="Y60" s="59"/>
      <c r="Z60" s="59"/>
      <c r="AA60" s="124"/>
      <c r="AB60" s="59"/>
      <c r="AC60" s="34"/>
      <c r="AD60" s="59"/>
      <c r="AE60" s="59"/>
      <c r="AF60" s="59"/>
      <c r="AG60" s="59"/>
      <c r="AH60" s="124"/>
      <c r="AI60" s="59"/>
      <c r="AJ60" s="138"/>
      <c r="AK60" s="34"/>
      <c r="AL60" s="75"/>
      <c r="AM60" s="75"/>
    </row>
    <row r="61" spans="1:39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9"/>
      <c r="Y61" s="59"/>
      <c r="Z61" s="59"/>
      <c r="AA61" s="124"/>
      <c r="AB61" s="59"/>
      <c r="AC61" s="34"/>
      <c r="AD61" s="59"/>
      <c r="AE61" s="59"/>
      <c r="AF61" s="59"/>
      <c r="AG61" s="59"/>
      <c r="AH61" s="124"/>
      <c r="AI61" s="59"/>
      <c r="AJ61" s="59"/>
      <c r="AK61" s="34"/>
      <c r="AL61" s="75"/>
      <c r="AM61" s="75"/>
    </row>
    <row r="62" spans="1:39" ht="12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9"/>
      <c r="Y62" s="59"/>
      <c r="Z62" s="59"/>
      <c r="AA62" s="124"/>
      <c r="AB62" s="59"/>
      <c r="AC62" s="34"/>
      <c r="AD62" s="59"/>
      <c r="AE62" s="59"/>
      <c r="AF62" s="59"/>
      <c r="AG62" s="59"/>
      <c r="AH62" s="124"/>
      <c r="AI62" s="59"/>
      <c r="AJ62" s="59"/>
      <c r="AK62" s="34"/>
      <c r="AL62" s="75"/>
      <c r="AM62" s="75"/>
    </row>
    <row r="63" spans="1:39" ht="3.75" customHeight="1" hidden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34"/>
      <c r="Y64" s="34"/>
      <c r="Z64" s="34"/>
      <c r="AA64" s="34"/>
      <c r="AB64" s="33"/>
      <c r="AC64" s="34"/>
      <c r="AD64" s="34"/>
      <c r="AE64" s="34"/>
      <c r="AF64" s="34"/>
      <c r="AG64" s="34"/>
      <c r="AH64" s="34"/>
      <c r="AI64" s="34"/>
      <c r="AJ64" s="34"/>
      <c r="AK64" s="75"/>
      <c r="AL64" s="75"/>
      <c r="AM64" s="75"/>
    </row>
    <row r="65" spans="1:39" ht="1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34"/>
      <c r="Y65" s="34"/>
      <c r="Z65" s="34"/>
      <c r="AA65" s="34"/>
      <c r="AB65" s="33"/>
      <c r="AC65" s="34"/>
      <c r="AD65" s="34"/>
      <c r="AE65" s="34"/>
      <c r="AF65" s="34"/>
      <c r="AG65" s="34"/>
      <c r="AH65" s="34"/>
      <c r="AI65" s="34"/>
      <c r="AJ65" s="34"/>
      <c r="AK65" s="75"/>
      <c r="AL65" s="75"/>
      <c r="AM65" s="75"/>
    </row>
    <row r="66" spans="1:39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34"/>
      <c r="Y66" s="34"/>
      <c r="Z66" s="34"/>
      <c r="AA66" s="34"/>
      <c r="AB66" s="33"/>
      <c r="AC66" s="34"/>
      <c r="AD66" s="34"/>
      <c r="AE66" s="34"/>
      <c r="AF66" s="34"/>
      <c r="AG66" s="34"/>
      <c r="AH66" s="34"/>
      <c r="AI66" s="34"/>
      <c r="AJ66" s="34"/>
      <c r="AK66" s="75"/>
      <c r="AL66" s="75"/>
      <c r="AM66" s="75"/>
    </row>
    <row r="67" spans="1:39" ht="18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34"/>
      <c r="Y67" s="34"/>
      <c r="Z67" s="34"/>
      <c r="AA67" s="34"/>
      <c r="AB67" s="33"/>
      <c r="AC67" s="34"/>
      <c r="AD67" s="34"/>
      <c r="AE67" s="34"/>
      <c r="AF67" s="34"/>
      <c r="AG67" s="34"/>
      <c r="AH67" s="34"/>
      <c r="AI67" s="34"/>
      <c r="AJ67" s="34"/>
      <c r="AK67" s="1298"/>
      <c r="AL67" s="1299"/>
      <c r="AM67" s="1299"/>
    </row>
    <row r="68" spans="1:39" ht="31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</row>
    <row r="69" spans="1:3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63"/>
      <c r="Y69" s="63"/>
      <c r="Z69" s="63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2"/>
    </row>
    <row r="70" spans="1:39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75"/>
      <c r="Y70" s="75"/>
      <c r="Z70" s="75"/>
      <c r="AA70" s="75"/>
      <c r="AB70" s="75"/>
      <c r="AC70" s="50"/>
      <c r="AD70" s="50"/>
      <c r="AE70" s="75"/>
      <c r="AF70" s="75"/>
      <c r="AG70" s="75"/>
      <c r="AH70" s="75"/>
      <c r="AI70" s="75"/>
      <c r="AJ70" s="34"/>
      <c r="AK70" s="75"/>
      <c r="AL70" s="34"/>
      <c r="AM70" s="59"/>
    </row>
    <row r="71" spans="1:39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9"/>
      <c r="W71" s="59"/>
      <c r="X71" s="59"/>
      <c r="Y71" s="34"/>
      <c r="Z71" s="75"/>
      <c r="AA71" s="59"/>
      <c r="AB71" s="59"/>
      <c r="AC71" s="34"/>
      <c r="AD71" s="59"/>
      <c r="AE71" s="59"/>
      <c r="AF71" s="34"/>
      <c r="AG71" s="75"/>
      <c r="AH71" s="59"/>
      <c r="AI71" s="59"/>
      <c r="AJ71" s="34"/>
      <c r="AK71" s="75"/>
      <c r="AL71" s="34"/>
      <c r="AM71" s="59"/>
    </row>
    <row r="72" spans="1:39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9"/>
      <c r="W72" s="59"/>
      <c r="X72" s="59"/>
      <c r="Y72" s="34"/>
      <c r="Z72" s="75"/>
      <c r="AA72" s="59"/>
      <c r="AB72" s="59"/>
      <c r="AC72" s="34"/>
      <c r="AD72" s="59"/>
      <c r="AE72" s="59"/>
      <c r="AF72" s="34"/>
      <c r="AG72" s="75"/>
      <c r="AH72" s="59"/>
      <c r="AI72" s="59"/>
      <c r="AJ72" s="34"/>
      <c r="AK72" s="75"/>
      <c r="AL72" s="34"/>
      <c r="AM72" s="59"/>
    </row>
    <row r="73" spans="1:39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33"/>
      <c r="W73" s="59"/>
      <c r="X73" s="59"/>
      <c r="Y73" s="34"/>
      <c r="Z73" s="75"/>
      <c r="AA73" s="59"/>
      <c r="AB73" s="59"/>
      <c r="AC73" s="34"/>
      <c r="AD73" s="59"/>
      <c r="AE73" s="59"/>
      <c r="AF73" s="34"/>
      <c r="AG73" s="75"/>
      <c r="AH73" s="59"/>
      <c r="AI73" s="59"/>
      <c r="AJ73" s="34"/>
      <c r="AK73" s="75"/>
      <c r="AL73" s="34"/>
      <c r="AM73" s="59"/>
    </row>
    <row r="74" spans="1:39" ht="2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2"/>
    </row>
    <row r="75" spans="1:39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9"/>
      <c r="W75" s="33"/>
      <c r="X75" s="34"/>
      <c r="Y75" s="34"/>
      <c r="Z75" s="75"/>
      <c r="AA75" s="34"/>
      <c r="AB75" s="33"/>
      <c r="AC75" s="34"/>
      <c r="AD75" s="34"/>
      <c r="AE75" s="34"/>
      <c r="AF75" s="34"/>
      <c r="AG75" s="75"/>
      <c r="AH75" s="34"/>
      <c r="AI75" s="34"/>
      <c r="AJ75" s="34"/>
      <c r="AK75" s="75"/>
      <c r="AL75" s="75"/>
      <c r="AM75" s="2"/>
    </row>
    <row r="76" spans="1:39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9"/>
      <c r="W76" s="33"/>
      <c r="X76" s="34"/>
      <c r="Y76" s="34"/>
      <c r="Z76" s="75"/>
      <c r="AA76" s="34"/>
      <c r="AB76" s="33"/>
      <c r="AC76" s="34"/>
      <c r="AD76" s="34"/>
      <c r="AE76" s="34"/>
      <c r="AF76" s="34"/>
      <c r="AG76" s="75"/>
      <c r="AH76" s="34"/>
      <c r="AI76" s="34"/>
      <c r="AJ76" s="34"/>
      <c r="AK76" s="75"/>
      <c r="AL76" s="75"/>
      <c r="AM76" s="2"/>
    </row>
    <row r="77" spans="1:39" ht="1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9"/>
      <c r="W77" s="33"/>
      <c r="X77" s="34"/>
      <c r="Y77" s="34"/>
      <c r="Z77" s="75"/>
      <c r="AA77" s="34"/>
      <c r="AB77" s="33"/>
      <c r="AC77" s="34"/>
      <c r="AD77" s="34"/>
      <c r="AE77" s="34"/>
      <c r="AF77" s="34"/>
      <c r="AG77" s="75"/>
      <c r="AH77" s="34"/>
      <c r="AI77" s="34"/>
      <c r="AJ77" s="34"/>
      <c r="AK77" s="75"/>
      <c r="AL77" s="75"/>
      <c r="AM77" s="2"/>
    </row>
    <row r="78" spans="1:39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9"/>
      <c r="W78" s="33"/>
      <c r="X78" s="34"/>
      <c r="Y78" s="34"/>
      <c r="Z78" s="75"/>
      <c r="AA78" s="34"/>
      <c r="AB78" s="33"/>
      <c r="AC78" s="34"/>
      <c r="AD78" s="34"/>
      <c r="AE78" s="34"/>
      <c r="AF78" s="34"/>
      <c r="AG78" s="75"/>
      <c r="AH78" s="34"/>
      <c r="AI78" s="34"/>
      <c r="AJ78" s="34"/>
      <c r="AK78" s="75"/>
      <c r="AL78" s="75"/>
      <c r="AM78" s="2"/>
    </row>
    <row r="120" spans="2:20" ht="15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2:20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2:20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2:20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2:20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2:20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2:20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2:20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2:20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2:20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1" spans="1:19" ht="15.75">
      <c r="A131" s="36" t="s">
        <v>149</v>
      </c>
      <c r="B131" s="279" t="s">
        <v>247</v>
      </c>
      <c r="C131" s="279"/>
      <c r="D131" s="279"/>
      <c r="E131" s="279"/>
      <c r="F131" s="279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</row>
    <row r="132" spans="1:19" ht="15.75">
      <c r="A132" s="159"/>
      <c r="B132" s="17" t="s">
        <v>227</v>
      </c>
      <c r="C132" s="281" t="s">
        <v>228</v>
      </c>
      <c r="D132" s="282"/>
      <c r="E132" s="282"/>
      <c r="F132" s="282"/>
      <c r="G132" s="282"/>
      <c r="H132" s="283"/>
      <c r="I132" s="126"/>
      <c r="J132" s="281" t="s">
        <v>230</v>
      </c>
      <c r="K132" s="282"/>
      <c r="L132" s="282"/>
      <c r="M132" s="282"/>
      <c r="N132" s="282"/>
      <c r="O132" s="283"/>
      <c r="P132" s="284" t="s">
        <v>240</v>
      </c>
      <c r="Q132" s="285"/>
      <c r="R132" s="245" t="s">
        <v>244</v>
      </c>
      <c r="S132" s="247" t="s">
        <v>18</v>
      </c>
    </row>
    <row r="133" spans="1:19" ht="15.75">
      <c r="A133" s="159"/>
      <c r="B133" s="15" t="s">
        <v>0</v>
      </c>
      <c r="C133" s="17" t="s">
        <v>229</v>
      </c>
      <c r="D133" s="17" t="s">
        <v>74</v>
      </c>
      <c r="E133" s="150" t="s">
        <v>7</v>
      </c>
      <c r="F133" s="240"/>
      <c r="G133" s="17" t="s">
        <v>243</v>
      </c>
      <c r="H133" s="17" t="s">
        <v>13</v>
      </c>
      <c r="I133" s="150"/>
      <c r="J133" s="17" t="s">
        <v>229</v>
      </c>
      <c r="K133" s="17" t="s">
        <v>74</v>
      </c>
      <c r="L133" s="150" t="s">
        <v>7</v>
      </c>
      <c r="M133" s="240"/>
      <c r="N133" s="17" t="s">
        <v>243</v>
      </c>
      <c r="O133" s="17" t="s">
        <v>13</v>
      </c>
      <c r="P133" s="286" t="s">
        <v>242</v>
      </c>
      <c r="Q133" s="287"/>
      <c r="R133" s="246" t="s">
        <v>18</v>
      </c>
      <c r="S133" s="248" t="s">
        <v>245</v>
      </c>
    </row>
    <row r="134" spans="1:19" ht="15.75">
      <c r="A134" s="159"/>
      <c r="B134" s="15"/>
      <c r="C134" s="15" t="s">
        <v>17</v>
      </c>
      <c r="D134" s="15" t="s">
        <v>123</v>
      </c>
      <c r="E134" s="119" t="s">
        <v>18</v>
      </c>
      <c r="F134" s="118"/>
      <c r="G134" s="15" t="s">
        <v>20</v>
      </c>
      <c r="H134" s="15" t="s">
        <v>241</v>
      </c>
      <c r="I134" s="119"/>
      <c r="J134" s="15" t="s">
        <v>17</v>
      </c>
      <c r="K134" s="15" t="s">
        <v>123</v>
      </c>
      <c r="L134" s="119" t="s">
        <v>18</v>
      </c>
      <c r="M134" s="118"/>
      <c r="N134" s="15" t="s">
        <v>20</v>
      </c>
      <c r="O134" s="15" t="s">
        <v>241</v>
      </c>
      <c r="P134" s="286" t="s">
        <v>241</v>
      </c>
      <c r="Q134" s="287"/>
      <c r="R134" s="246"/>
      <c r="S134" s="248" t="s">
        <v>246</v>
      </c>
    </row>
    <row r="135" spans="1:19" ht="15.75">
      <c r="A135" s="159"/>
      <c r="B135" s="18"/>
      <c r="C135" s="61"/>
      <c r="D135" s="61" t="s">
        <v>18</v>
      </c>
      <c r="E135" s="62"/>
      <c r="F135" s="117"/>
      <c r="G135" s="108"/>
      <c r="H135" s="69"/>
      <c r="I135" s="62"/>
      <c r="J135" s="61"/>
      <c r="K135" s="61" t="s">
        <v>18</v>
      </c>
      <c r="L135" s="62"/>
      <c r="M135" s="117"/>
      <c r="N135" s="108"/>
      <c r="O135" s="69"/>
      <c r="P135" s="62"/>
      <c r="Q135" s="117"/>
      <c r="R135" s="117"/>
      <c r="S135" s="241" t="s">
        <v>20</v>
      </c>
    </row>
    <row r="136" spans="1:19" ht="15.75">
      <c r="A136" s="159"/>
      <c r="B136" s="112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"/>
    </row>
    <row r="137" spans="1:19" ht="15.75">
      <c r="A137" s="159"/>
      <c r="B137" s="167" t="s">
        <v>134</v>
      </c>
      <c r="C137" s="199">
        <v>70759</v>
      </c>
      <c r="D137" s="184">
        <f>G126</f>
        <v>0</v>
      </c>
      <c r="E137" s="288">
        <f>C137+D137</f>
        <v>70759</v>
      </c>
      <c r="F137" s="191"/>
      <c r="G137" s="191" t="e">
        <f>#REF!</f>
        <v>#REF!</v>
      </c>
      <c r="H137" s="180" t="e">
        <f>E137-G137</f>
        <v>#REF!</v>
      </c>
      <c r="I137" s="181"/>
      <c r="J137" s="227">
        <v>25647</v>
      </c>
      <c r="K137" s="184">
        <f>N126</f>
        <v>0</v>
      </c>
      <c r="L137" s="288">
        <f>J137+K137</f>
        <v>25647</v>
      </c>
      <c r="M137" s="191"/>
      <c r="N137" s="185" t="e">
        <f>#REF!</f>
        <v>#REF!</v>
      </c>
      <c r="O137" s="189" t="e">
        <f>L137-N137</f>
        <v>#REF!</v>
      </c>
      <c r="P137" s="289" t="e">
        <f>H137+O137</f>
        <v>#REF!</v>
      </c>
      <c r="Q137" s="290"/>
      <c r="R137" s="194">
        <f>T137+D137+K137</f>
        <v>0</v>
      </c>
      <c r="S137" s="172">
        <v>23616</v>
      </c>
    </row>
    <row r="138" spans="1:19" ht="15.75">
      <c r="A138" s="159"/>
      <c r="B138" s="168" t="s">
        <v>135</v>
      </c>
      <c r="C138" s="200">
        <v>78659</v>
      </c>
      <c r="D138" s="186">
        <f>G127</f>
        <v>0</v>
      </c>
      <c r="E138" s="291">
        <f>C138+D138</f>
        <v>78659</v>
      </c>
      <c r="F138" s="192"/>
      <c r="G138" s="192" t="e">
        <f>#REF!</f>
        <v>#REF!</v>
      </c>
      <c r="H138" s="176" t="e">
        <f>E138-G138</f>
        <v>#REF!</v>
      </c>
      <c r="I138" s="182"/>
      <c r="J138" s="200">
        <v>12034</v>
      </c>
      <c r="K138" s="186">
        <f>N127</f>
        <v>0</v>
      </c>
      <c r="L138" s="291">
        <f>J138+K138</f>
        <v>12034</v>
      </c>
      <c r="M138" s="192"/>
      <c r="N138" s="187" t="e">
        <f>#REF!</f>
        <v>#REF!</v>
      </c>
      <c r="O138" s="197" t="e">
        <f>L138-N138</f>
        <v>#REF!</v>
      </c>
      <c r="P138" s="292" t="e">
        <f>H138+O138</f>
        <v>#REF!</v>
      </c>
      <c r="Q138" s="293"/>
      <c r="R138" s="195">
        <f>T138+D138+K138</f>
        <v>0</v>
      </c>
      <c r="S138" s="174">
        <v>38736</v>
      </c>
    </row>
    <row r="139" spans="1:19" ht="15.75">
      <c r="A139" s="159"/>
      <c r="B139" s="169" t="s">
        <v>136</v>
      </c>
      <c r="C139" s="202">
        <v>154860</v>
      </c>
      <c r="D139" s="188">
        <f>G128</f>
        <v>0</v>
      </c>
      <c r="E139" s="294">
        <f>C139+D139</f>
        <v>154860</v>
      </c>
      <c r="F139" s="193"/>
      <c r="G139" s="193" t="e">
        <f>#REF!</f>
        <v>#REF!</v>
      </c>
      <c r="H139" s="177" t="e">
        <f>E139-G139</f>
        <v>#REF!</v>
      </c>
      <c r="I139" s="183"/>
      <c r="J139" s="201">
        <v>3000</v>
      </c>
      <c r="K139" s="188">
        <f>N128</f>
        <v>0</v>
      </c>
      <c r="L139" s="294">
        <f>J139+K139</f>
        <v>3000</v>
      </c>
      <c r="M139" s="193"/>
      <c r="N139" s="188" t="e">
        <f>#REF!</f>
        <v>#REF!</v>
      </c>
      <c r="O139" s="198" t="e">
        <f>L139-N139</f>
        <v>#REF!</v>
      </c>
      <c r="P139" s="295" t="e">
        <f>H139+O139</f>
        <v>#REF!</v>
      </c>
      <c r="Q139" s="296"/>
      <c r="R139" s="196">
        <f>T139+D139+K139</f>
        <v>0</v>
      </c>
      <c r="S139" s="175">
        <v>17736</v>
      </c>
    </row>
    <row r="140" spans="1:19" ht="15.75">
      <c r="A140" s="159"/>
      <c r="B140" s="170" t="s">
        <v>7</v>
      </c>
      <c r="C140" s="228">
        <f>C137+C138+C139</f>
        <v>304278</v>
      </c>
      <c r="D140" s="223">
        <f>D137+D138+D139</f>
        <v>0</v>
      </c>
      <c r="E140" s="297">
        <f>E137+E138+E139</f>
        <v>304278</v>
      </c>
      <c r="F140" s="298"/>
      <c r="G140" s="225" t="e">
        <f aca="true" t="shared" si="3" ref="G140:L140">G137+G138+G139</f>
        <v>#REF!</v>
      </c>
      <c r="H140" s="224" t="e">
        <f t="shared" si="3"/>
        <v>#REF!</v>
      </c>
      <c r="I140" s="171">
        <f t="shared" si="3"/>
        <v>0</v>
      </c>
      <c r="J140" s="228">
        <f t="shared" si="3"/>
        <v>40681</v>
      </c>
      <c r="K140" s="225">
        <f t="shared" si="3"/>
        <v>0</v>
      </c>
      <c r="L140" s="297">
        <f t="shared" si="3"/>
        <v>40681</v>
      </c>
      <c r="M140" s="298"/>
      <c r="N140" s="223" t="e">
        <f>N137+N138+N139</f>
        <v>#REF!</v>
      </c>
      <c r="O140" s="226" t="e">
        <f>O137+O138+O139</f>
        <v>#REF!</v>
      </c>
      <c r="P140" s="299" t="e">
        <f>P137+P138+P139</f>
        <v>#REF!</v>
      </c>
      <c r="Q140" s="300"/>
      <c r="R140" s="171">
        <f>R137+R138+R139</f>
        <v>0</v>
      </c>
      <c r="S140" s="171">
        <f>S137+S138+S139</f>
        <v>80088</v>
      </c>
    </row>
  </sheetData>
  <sheetProtection password="C663" sheet="1"/>
  <mergeCells count="135">
    <mergeCell ref="D38:D40"/>
    <mergeCell ref="E38:E40"/>
    <mergeCell ref="F38:F40"/>
    <mergeCell ref="H38:H40"/>
    <mergeCell ref="G38:G40"/>
    <mergeCell ref="X4:X7"/>
    <mergeCell ref="Q26:S29"/>
    <mergeCell ref="Q15:S18"/>
    <mergeCell ref="Q37:S40"/>
    <mergeCell ref="K23:L23"/>
    <mergeCell ref="C16:C18"/>
    <mergeCell ref="J16:J18"/>
    <mergeCell ref="D16:E18"/>
    <mergeCell ref="F16:G18"/>
    <mergeCell ref="H16:H18"/>
    <mergeCell ref="K38:K40"/>
    <mergeCell ref="F25:S25"/>
    <mergeCell ref="M23:N23"/>
    <mergeCell ref="F22:G22"/>
    <mergeCell ref="C26:H26"/>
    <mergeCell ref="L2:Q2"/>
    <mergeCell ref="B15:B18"/>
    <mergeCell ref="B26:B29"/>
    <mergeCell ref="B37:B40"/>
    <mergeCell ref="K16:L18"/>
    <mergeCell ref="M16:N18"/>
    <mergeCell ref="O16:O18"/>
    <mergeCell ref="C27:C29"/>
    <mergeCell ref="J27:J29"/>
    <mergeCell ref="K27:L29"/>
    <mergeCell ref="M22:N22"/>
    <mergeCell ref="O27:O29"/>
    <mergeCell ref="D23:E23"/>
    <mergeCell ref="F23:G23"/>
    <mergeCell ref="K22:L22"/>
    <mergeCell ref="D27:E29"/>
    <mergeCell ref="F27:G29"/>
    <mergeCell ref="O47:S50"/>
    <mergeCell ref="M34:N34"/>
    <mergeCell ref="J15:O15"/>
    <mergeCell ref="M20:N20"/>
    <mergeCell ref="N38:N40"/>
    <mergeCell ref="J37:O37"/>
    <mergeCell ref="Q42:S42"/>
    <mergeCell ref="Q22:S22"/>
    <mergeCell ref="K21:L21"/>
    <mergeCell ref="G36:S36"/>
    <mergeCell ref="A46:S46"/>
    <mergeCell ref="K31:L31"/>
    <mergeCell ref="A37:A45"/>
    <mergeCell ref="J26:O26"/>
    <mergeCell ref="B25:E25"/>
    <mergeCell ref="C37:H37"/>
    <mergeCell ref="C38:C40"/>
    <mergeCell ref="A26:A34"/>
    <mergeCell ref="M33:N33"/>
    <mergeCell ref="D31:E31"/>
    <mergeCell ref="AK67:AM67"/>
    <mergeCell ref="O38:O40"/>
    <mergeCell ref="Q34:S34"/>
    <mergeCell ref="P37:P40"/>
    <mergeCell ref="Q43:S43"/>
    <mergeCell ref="D33:E33"/>
    <mergeCell ref="D34:E34"/>
    <mergeCell ref="F34:G34"/>
    <mergeCell ref="L38:L40"/>
    <mergeCell ref="J38:J40"/>
    <mergeCell ref="F33:G33"/>
    <mergeCell ref="H27:H29"/>
    <mergeCell ref="A35:S35"/>
    <mergeCell ref="B36:F36"/>
    <mergeCell ref="M38:M40"/>
    <mergeCell ref="F32:G32"/>
    <mergeCell ref="K32:L32"/>
    <mergeCell ref="M31:N31"/>
    <mergeCell ref="M27:N29"/>
    <mergeCell ref="M32:N32"/>
    <mergeCell ref="C5:C7"/>
    <mergeCell ref="D5:D7"/>
    <mergeCell ref="E5:E7"/>
    <mergeCell ref="A24:S24"/>
    <mergeCell ref="D32:E32"/>
    <mergeCell ref="F31:G31"/>
    <mergeCell ref="A15:A23"/>
    <mergeCell ref="S4:S7"/>
    <mergeCell ref="F5:F7"/>
    <mergeCell ref="D21:E21"/>
    <mergeCell ref="D20:E20"/>
    <mergeCell ref="J5:J7"/>
    <mergeCell ref="Q21:S21"/>
    <mergeCell ref="F21:G21"/>
    <mergeCell ref="H11:I11"/>
    <mergeCell ref="F20:G20"/>
    <mergeCell ref="Q20:S20"/>
    <mergeCell ref="K20:L20"/>
    <mergeCell ref="J2:K2"/>
    <mergeCell ref="Q23:S23"/>
    <mergeCell ref="P15:P18"/>
    <mergeCell ref="G5:G7"/>
    <mergeCell ref="L5:L7"/>
    <mergeCell ref="G14:R14"/>
    <mergeCell ref="C15:H15"/>
    <mergeCell ref="D22:E22"/>
    <mergeCell ref="H9:I9"/>
    <mergeCell ref="N4:N7"/>
    <mergeCell ref="Q45:S45"/>
    <mergeCell ref="Q33:S33"/>
    <mergeCell ref="Q44:S44"/>
    <mergeCell ref="H10:I10"/>
    <mergeCell ref="Q31:S31"/>
    <mergeCell ref="Q32:S32"/>
    <mergeCell ref="K33:L33"/>
    <mergeCell ref="K34:L34"/>
    <mergeCell ref="P26:P29"/>
    <mergeCell ref="M21:N21"/>
    <mergeCell ref="V4:V7"/>
    <mergeCell ref="C4:G4"/>
    <mergeCell ref="H4:M4"/>
    <mergeCell ref="H5:I7"/>
    <mergeCell ref="H8:I8"/>
    <mergeCell ref="B14:F14"/>
    <mergeCell ref="B4:B7"/>
    <mergeCell ref="P4:R7"/>
    <mergeCell ref="U4:U7"/>
    <mergeCell ref="T4:T7"/>
    <mergeCell ref="W4:W7"/>
    <mergeCell ref="H12:I12"/>
    <mergeCell ref="P8:R8"/>
    <mergeCell ref="P9:R9"/>
    <mergeCell ref="P10:R10"/>
    <mergeCell ref="P11:R11"/>
    <mergeCell ref="K5:K7"/>
    <mergeCell ref="P12:R12"/>
    <mergeCell ref="M5:M7"/>
    <mergeCell ref="O4:O7"/>
  </mergeCells>
  <printOptions/>
  <pageMargins left="0.2" right="0.1" top="0.5" bottom="0.5" header="0.5" footer="0.5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E207"/>
  <sheetViews>
    <sheetView view="pageLayout" workbookViewId="0" topLeftCell="A41">
      <selection activeCell="S50" sqref="S50:T53"/>
    </sheetView>
  </sheetViews>
  <sheetFormatPr defaultColWidth="9.140625" defaultRowHeight="12.75"/>
  <cols>
    <col min="1" max="1" width="1.421875" style="0" customWidth="1"/>
    <col min="2" max="2" width="3.421875" style="0" customWidth="1"/>
    <col min="3" max="3" width="6.28125" style="0" customWidth="1"/>
    <col min="4" max="4" width="3.8515625" style="0" customWidth="1"/>
    <col min="5" max="5" width="3.421875" style="0" customWidth="1"/>
    <col min="6" max="6" width="2.421875" style="0" customWidth="1"/>
    <col min="7" max="7" width="7.00390625" style="0" customWidth="1"/>
    <col min="8" max="8" width="5.8515625" style="0" customWidth="1"/>
    <col min="9" max="9" width="7.7109375" style="0" customWidth="1"/>
    <col min="10" max="10" width="0.71875" style="0" customWidth="1"/>
    <col min="11" max="11" width="2.57421875" style="0" customWidth="1"/>
    <col min="12" max="12" width="5.00390625" style="0" customWidth="1"/>
    <col min="13" max="14" width="4.140625" style="0" customWidth="1"/>
    <col min="15" max="15" width="6.7109375" style="0" customWidth="1"/>
    <col min="16" max="16" width="5.7109375" style="0" customWidth="1"/>
    <col min="17" max="17" width="2.7109375" style="0" customWidth="1"/>
    <col min="18" max="18" width="5.421875" style="0" customWidth="1"/>
    <col min="19" max="19" width="2.421875" style="0" customWidth="1"/>
    <col min="20" max="20" width="4.7109375" style="0" customWidth="1"/>
    <col min="21" max="21" width="2.7109375" style="0" customWidth="1"/>
    <col min="22" max="22" width="2.00390625" style="0" customWidth="1"/>
    <col min="23" max="23" width="3.00390625" style="0" customWidth="1"/>
    <col min="24" max="25" width="2.57421875" style="0" customWidth="1"/>
    <col min="26" max="26" width="4.7109375" style="0" customWidth="1"/>
    <col min="27" max="27" width="10.421875" style="0" customWidth="1"/>
    <col min="28" max="28" width="11.28125" style="0" customWidth="1"/>
    <col min="29" max="29" width="10.8515625" style="0" customWidth="1"/>
    <col min="30" max="30" width="10.140625" style="0" customWidth="1"/>
    <col min="31" max="31" width="10.00390625" style="0" customWidth="1"/>
  </cols>
  <sheetData>
    <row r="1" spans="1:19" ht="15.75" hidden="1">
      <c r="A1" s="159"/>
      <c r="B1" s="112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"/>
    </row>
    <row r="2" spans="1:19" ht="15.75" hidden="1">
      <c r="A2" s="159"/>
      <c r="B2" s="167" t="s">
        <v>134</v>
      </c>
      <c r="C2" s="199">
        <v>70759</v>
      </c>
      <c r="D2" s="184" t="e">
        <f>#REF!</f>
        <v>#REF!</v>
      </c>
      <c r="E2" s="288" t="e">
        <f>C2+D2</f>
        <v>#REF!</v>
      </c>
      <c r="F2" s="191"/>
      <c r="G2" s="191" t="e">
        <f>#REF!</f>
        <v>#REF!</v>
      </c>
      <c r="H2" s="180" t="e">
        <f>E2-G2</f>
        <v>#REF!</v>
      </c>
      <c r="I2" s="181"/>
      <c r="J2" s="227">
        <v>25647</v>
      </c>
      <c r="K2" s="184" t="e">
        <f>#REF!</f>
        <v>#REF!</v>
      </c>
      <c r="L2" s="288" t="e">
        <f>J2+K2</f>
        <v>#REF!</v>
      </c>
      <c r="M2" s="191"/>
      <c r="N2" s="185" t="e">
        <f>#REF!</f>
        <v>#REF!</v>
      </c>
      <c r="O2" s="189" t="e">
        <f>L2-N2</f>
        <v>#REF!</v>
      </c>
      <c r="P2" s="289" t="e">
        <f>H2+O2</f>
        <v>#REF!</v>
      </c>
      <c r="Q2" s="290"/>
      <c r="R2" s="194" t="e">
        <f>T2+D2+K2</f>
        <v>#REF!</v>
      </c>
      <c r="S2" s="172">
        <v>23616</v>
      </c>
    </row>
    <row r="3" spans="1:19" ht="15.75" hidden="1">
      <c r="A3" s="159"/>
      <c r="B3" s="168" t="s">
        <v>135</v>
      </c>
      <c r="C3" s="200">
        <v>78659</v>
      </c>
      <c r="D3" s="186" t="e">
        <f>#REF!</f>
        <v>#REF!</v>
      </c>
      <c r="E3" s="291" t="e">
        <f>C3+D3</f>
        <v>#REF!</v>
      </c>
      <c r="F3" s="192"/>
      <c r="G3" s="192" t="e">
        <f>#REF!</f>
        <v>#REF!</v>
      </c>
      <c r="H3" s="176" t="e">
        <f>E3-G3</f>
        <v>#REF!</v>
      </c>
      <c r="I3" s="182"/>
      <c r="J3" s="200">
        <v>12034</v>
      </c>
      <c r="K3" s="186" t="e">
        <f>#REF!</f>
        <v>#REF!</v>
      </c>
      <c r="L3" s="291" t="e">
        <f>J3+K3</f>
        <v>#REF!</v>
      </c>
      <c r="M3" s="192"/>
      <c r="N3" s="187" t="e">
        <f>#REF!</f>
        <v>#REF!</v>
      </c>
      <c r="O3" s="197" t="e">
        <f>L3-N3</f>
        <v>#REF!</v>
      </c>
      <c r="P3" s="292" t="e">
        <f>H3+O3</f>
        <v>#REF!</v>
      </c>
      <c r="Q3" s="293"/>
      <c r="R3" s="195" t="e">
        <f>T3+D3+K3</f>
        <v>#REF!</v>
      </c>
      <c r="S3" s="174">
        <v>38736</v>
      </c>
    </row>
    <row r="4" spans="1:19" ht="15.75" hidden="1">
      <c r="A4" s="159"/>
      <c r="B4" s="169" t="s">
        <v>136</v>
      </c>
      <c r="C4" s="202">
        <v>154860</v>
      </c>
      <c r="D4" s="188" t="e">
        <f>#REF!</f>
        <v>#REF!</v>
      </c>
      <c r="E4" s="294" t="e">
        <f>C4+D4</f>
        <v>#REF!</v>
      </c>
      <c r="F4" s="193"/>
      <c r="G4" s="193" t="e">
        <f>#REF!</f>
        <v>#REF!</v>
      </c>
      <c r="H4" s="177" t="e">
        <f>E4-G4</f>
        <v>#REF!</v>
      </c>
      <c r="I4" s="183"/>
      <c r="J4" s="201">
        <v>3000</v>
      </c>
      <c r="K4" s="188" t="e">
        <f>#REF!</f>
        <v>#REF!</v>
      </c>
      <c r="L4" s="294" t="e">
        <f>J4+K4</f>
        <v>#REF!</v>
      </c>
      <c r="M4" s="193"/>
      <c r="N4" s="188" t="e">
        <f>#REF!</f>
        <v>#REF!</v>
      </c>
      <c r="O4" s="198" t="e">
        <f>L4-N4</f>
        <v>#REF!</v>
      </c>
      <c r="P4" s="295" t="e">
        <f>H4+O4</f>
        <v>#REF!</v>
      </c>
      <c r="Q4" s="296"/>
      <c r="R4" s="196" t="e">
        <f>T4+D4+K4</f>
        <v>#REF!</v>
      </c>
      <c r="S4" s="175">
        <v>17736</v>
      </c>
    </row>
    <row r="5" spans="1:19" ht="15.75" hidden="1">
      <c r="A5" s="159"/>
      <c r="B5" s="170" t="s">
        <v>7</v>
      </c>
      <c r="C5" s="228">
        <f>C2+C3+C4</f>
        <v>304278</v>
      </c>
      <c r="D5" s="223" t="e">
        <f>D2+D3+D4</f>
        <v>#REF!</v>
      </c>
      <c r="E5" s="297" t="e">
        <f>E2+E3+E4</f>
        <v>#REF!</v>
      </c>
      <c r="F5" s="298"/>
      <c r="G5" s="225" t="e">
        <f aca="true" t="shared" si="0" ref="G5:L5">G2+G3+G4</f>
        <v>#REF!</v>
      </c>
      <c r="H5" s="224" t="e">
        <f t="shared" si="0"/>
        <v>#REF!</v>
      </c>
      <c r="I5" s="171">
        <f t="shared" si="0"/>
        <v>0</v>
      </c>
      <c r="J5" s="228">
        <f t="shared" si="0"/>
        <v>40681</v>
      </c>
      <c r="K5" s="225" t="e">
        <f t="shared" si="0"/>
        <v>#REF!</v>
      </c>
      <c r="L5" s="297" t="e">
        <f t="shared" si="0"/>
        <v>#REF!</v>
      </c>
      <c r="M5" s="298"/>
      <c r="N5" s="223" t="e">
        <f>N2+N3+N4</f>
        <v>#REF!</v>
      </c>
      <c r="O5" s="226" t="e">
        <f>O2+O3+O4</f>
        <v>#REF!</v>
      </c>
      <c r="P5" s="299" t="e">
        <f>P2+P3+P4</f>
        <v>#REF!</v>
      </c>
      <c r="Q5" s="300"/>
      <c r="R5" s="171" t="e">
        <f>R2+R3+R4</f>
        <v>#REF!</v>
      </c>
      <c r="S5" s="171">
        <f>S2+S3+S4</f>
        <v>80088</v>
      </c>
    </row>
    <row r="6" spans="1:26" ht="18">
      <c r="A6" s="1342" t="s">
        <v>455</v>
      </c>
      <c r="B6" s="1342"/>
      <c r="C6" s="1342"/>
      <c r="D6" s="1342"/>
      <c r="E6" s="1342"/>
      <c r="F6" s="1342"/>
      <c r="G6" s="1342"/>
      <c r="H6" s="1342"/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1342"/>
      <c r="Z6" s="1342"/>
    </row>
    <row r="7" spans="1:26" ht="15.75">
      <c r="A7" s="1337" t="s">
        <v>456</v>
      </c>
      <c r="B7" s="1337"/>
      <c r="C7" s="1337"/>
      <c r="D7" s="1337"/>
      <c r="E7" s="1337"/>
      <c r="F7" s="1337"/>
      <c r="G7" s="1337"/>
      <c r="H7" s="1337"/>
      <c r="I7" s="1337"/>
      <c r="J7" s="1337"/>
      <c r="K7" s="1337"/>
      <c r="L7" s="1337"/>
      <c r="M7" s="1337"/>
      <c r="N7" s="1337"/>
      <c r="O7" s="1337"/>
      <c r="P7" s="1337"/>
      <c r="Q7" s="1337"/>
      <c r="R7" s="1337"/>
      <c r="S7" s="1337"/>
      <c r="T7" s="1337"/>
      <c r="U7" s="1337"/>
      <c r="V7" s="1337"/>
      <c r="W7" s="1337"/>
      <c r="X7" s="1337"/>
      <c r="Y7" s="1337"/>
      <c r="Z7" s="1337"/>
    </row>
    <row r="8" spans="1:26" ht="22.5" customHeight="1">
      <c r="A8" s="691"/>
      <c r="B8" s="1398" t="s">
        <v>377</v>
      </c>
      <c r="C8" s="1398"/>
      <c r="D8" s="1398"/>
      <c r="E8" s="1398"/>
      <c r="F8" s="1398"/>
      <c r="G8" s="1398"/>
      <c r="H8" s="1398"/>
      <c r="I8" s="1398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</row>
    <row r="9" spans="1:31" ht="14.25" customHeight="1">
      <c r="A9" s="691"/>
      <c r="B9" s="1314" t="s">
        <v>344</v>
      </c>
      <c r="C9" s="1408" t="s">
        <v>228</v>
      </c>
      <c r="D9" s="1426"/>
      <c r="E9" s="1426"/>
      <c r="F9" s="1426"/>
      <c r="G9" s="1426"/>
      <c r="H9" s="1426"/>
      <c r="I9" s="1426"/>
      <c r="J9" s="1426"/>
      <c r="K9" s="1409" t="s">
        <v>230</v>
      </c>
      <c r="L9" s="1409"/>
      <c r="M9" s="1409"/>
      <c r="N9" s="1409"/>
      <c r="O9" s="1409"/>
      <c r="P9" s="1409"/>
      <c r="Q9" s="1409"/>
      <c r="R9" s="1409"/>
      <c r="S9" s="1355" t="s">
        <v>356</v>
      </c>
      <c r="T9" s="1355" t="s">
        <v>373</v>
      </c>
      <c r="U9" s="1355"/>
      <c r="V9" s="1355"/>
      <c r="W9" s="1355" t="s">
        <v>375</v>
      </c>
      <c r="X9" s="1409"/>
      <c r="Y9" s="1355" t="s">
        <v>376</v>
      </c>
      <c r="Z9" s="1355"/>
      <c r="AA9" s="1335" t="s">
        <v>816</v>
      </c>
      <c r="AB9" s="1335" t="s">
        <v>675</v>
      </c>
      <c r="AC9" s="1335" t="s">
        <v>673</v>
      </c>
      <c r="AD9" s="1335" t="s">
        <v>674</v>
      </c>
      <c r="AE9" s="1414"/>
    </row>
    <row r="10" spans="1:31" ht="12.75" customHeight="1">
      <c r="A10" s="691"/>
      <c r="B10" s="1406"/>
      <c r="C10" s="1355" t="s">
        <v>367</v>
      </c>
      <c r="D10" s="1355"/>
      <c r="E10" s="1355" t="s">
        <v>368</v>
      </c>
      <c r="F10" s="1355"/>
      <c r="G10" s="1355" t="s">
        <v>374</v>
      </c>
      <c r="H10" s="1355" t="s">
        <v>370</v>
      </c>
      <c r="I10" s="1308" t="s">
        <v>372</v>
      </c>
      <c r="J10" s="1309"/>
      <c r="K10" s="1355" t="s">
        <v>367</v>
      </c>
      <c r="L10" s="1355"/>
      <c r="M10" s="1355" t="s">
        <v>368</v>
      </c>
      <c r="N10" s="1355"/>
      <c r="O10" s="1355" t="s">
        <v>374</v>
      </c>
      <c r="P10" s="1355" t="s">
        <v>370</v>
      </c>
      <c r="Q10" s="1355" t="s">
        <v>372</v>
      </c>
      <c r="R10" s="1408"/>
      <c r="S10" s="1409"/>
      <c r="T10" s="1355"/>
      <c r="U10" s="1355"/>
      <c r="V10" s="1355"/>
      <c r="W10" s="1409"/>
      <c r="X10" s="1409"/>
      <c r="Y10" s="1355"/>
      <c r="Z10" s="1355"/>
      <c r="AA10" s="1336"/>
      <c r="AB10" s="1336"/>
      <c r="AC10" s="1336"/>
      <c r="AD10" s="1336"/>
      <c r="AE10" s="1415"/>
    </row>
    <row r="11" spans="1:31" ht="15.75" customHeight="1">
      <c r="A11" s="699"/>
      <c r="B11" s="1406"/>
      <c r="C11" s="1355"/>
      <c r="D11" s="1355"/>
      <c r="E11" s="1355"/>
      <c r="F11" s="1355"/>
      <c r="G11" s="1355"/>
      <c r="H11" s="1355"/>
      <c r="I11" s="1310"/>
      <c r="J11" s="1311"/>
      <c r="K11" s="1355"/>
      <c r="L11" s="1355"/>
      <c r="M11" s="1355"/>
      <c r="N11" s="1355"/>
      <c r="O11" s="1355"/>
      <c r="P11" s="1355"/>
      <c r="Q11" s="1409"/>
      <c r="R11" s="1408"/>
      <c r="S11" s="1409"/>
      <c r="T11" s="1355"/>
      <c r="U11" s="1355"/>
      <c r="V11" s="1355"/>
      <c r="W11" s="1409"/>
      <c r="X11" s="1409"/>
      <c r="Y11" s="1355"/>
      <c r="Z11" s="1355"/>
      <c r="AA11" s="1336"/>
      <c r="AB11" s="1336"/>
      <c r="AC11" s="1336"/>
      <c r="AD11" s="1336"/>
      <c r="AE11" s="1415"/>
    </row>
    <row r="12" spans="1:31" ht="12.75" customHeight="1">
      <c r="A12" s="699"/>
      <c r="B12" s="1406"/>
      <c r="C12" s="1355"/>
      <c r="D12" s="1355"/>
      <c r="E12" s="1355"/>
      <c r="F12" s="1355"/>
      <c r="G12" s="1355"/>
      <c r="H12" s="1355"/>
      <c r="I12" s="1310"/>
      <c r="J12" s="1311"/>
      <c r="K12" s="1355"/>
      <c r="L12" s="1355"/>
      <c r="M12" s="1355"/>
      <c r="N12" s="1355"/>
      <c r="O12" s="1355"/>
      <c r="P12" s="1355"/>
      <c r="Q12" s="1409"/>
      <c r="R12" s="1408"/>
      <c r="S12" s="1409"/>
      <c r="T12" s="1355"/>
      <c r="U12" s="1355"/>
      <c r="V12" s="1355"/>
      <c r="W12" s="1409"/>
      <c r="X12" s="1409"/>
      <c r="Y12" s="1355"/>
      <c r="Z12" s="1355"/>
      <c r="AA12" s="1336"/>
      <c r="AB12" s="1336"/>
      <c r="AC12" s="1336"/>
      <c r="AD12" s="1336"/>
      <c r="AE12" s="1415"/>
    </row>
    <row r="13" spans="1:31" ht="12.75" customHeight="1">
      <c r="A13" s="699"/>
      <c r="B13" s="1407"/>
      <c r="C13" s="1355"/>
      <c r="D13" s="1355"/>
      <c r="E13" s="1355"/>
      <c r="F13" s="1355"/>
      <c r="G13" s="1355"/>
      <c r="H13" s="1355"/>
      <c r="I13" s="1312"/>
      <c r="J13" s="1313"/>
      <c r="K13" s="1355"/>
      <c r="L13" s="1355"/>
      <c r="M13" s="1355"/>
      <c r="N13" s="1355"/>
      <c r="O13" s="1355"/>
      <c r="P13" s="1355"/>
      <c r="Q13" s="1409"/>
      <c r="R13" s="1408"/>
      <c r="S13" s="1409"/>
      <c r="T13" s="1355"/>
      <c r="U13" s="1355"/>
      <c r="V13" s="1355"/>
      <c r="W13" s="1409"/>
      <c r="X13" s="1409"/>
      <c r="Y13" s="1355"/>
      <c r="Z13" s="1355"/>
      <c r="AA13" s="1336"/>
      <c r="AB13" s="1336"/>
      <c r="AC13" s="1336"/>
      <c r="AD13" s="1336"/>
      <c r="AE13" s="1415"/>
    </row>
    <row r="14" spans="1:31" ht="23.25" customHeight="1">
      <c r="A14" s="699"/>
      <c r="B14" s="759" t="s">
        <v>134</v>
      </c>
      <c r="C14" s="1410">
        <f>'By name collection'!G60</f>
        <v>86945</v>
      </c>
      <c r="D14" s="1410"/>
      <c r="E14" s="1355">
        <f>'M I S-3'!G42</f>
        <v>0</v>
      </c>
      <c r="F14" s="1355"/>
      <c r="G14" s="760">
        <f>C14+E14</f>
        <v>86945</v>
      </c>
      <c r="H14" s="760">
        <f>'M I S-2'!F30</f>
        <v>8166</v>
      </c>
      <c r="I14" s="1412">
        <f>G14-H14</f>
        <v>78779</v>
      </c>
      <c r="J14" s="1412"/>
      <c r="K14" s="1413">
        <f>'By name collection'!G300</f>
        <v>19166</v>
      </c>
      <c r="L14" s="1413"/>
      <c r="M14" s="1356">
        <f>'M I S-3'!N42</f>
        <v>0</v>
      </c>
      <c r="N14" s="1356"/>
      <c r="O14" s="761">
        <f>K14+M14</f>
        <v>19166</v>
      </c>
      <c r="P14" s="760">
        <f>'M I S-2'!L30</f>
        <v>4014</v>
      </c>
      <c r="Q14" s="1412">
        <f>O14-P14</f>
        <v>15152</v>
      </c>
      <c r="R14" s="1412"/>
      <c r="S14" s="1412"/>
      <c r="T14" s="1412">
        <f>Q14+I14</f>
        <v>93931</v>
      </c>
      <c r="U14" s="1412"/>
      <c r="V14" s="1412"/>
      <c r="W14" s="1390">
        <f>AD14+E14+M14</f>
        <v>0</v>
      </c>
      <c r="X14" s="1390"/>
      <c r="Y14" s="1343">
        <f>AA14+H14+P14</f>
        <v>15110</v>
      </c>
      <c r="Z14" s="1343"/>
      <c r="AA14" s="865">
        <v>2930</v>
      </c>
      <c r="AB14" s="213">
        <v>86945</v>
      </c>
      <c r="AC14" s="213">
        <v>19166</v>
      </c>
      <c r="AD14" s="213">
        <v>0</v>
      </c>
      <c r="AE14" s="493"/>
    </row>
    <row r="15" spans="1:31" ht="23.25" customHeight="1">
      <c r="A15" s="699"/>
      <c r="B15" s="759" t="s">
        <v>135</v>
      </c>
      <c r="C15" s="1410">
        <f>'By name collection'!G150</f>
        <v>68559</v>
      </c>
      <c r="D15" s="1410"/>
      <c r="E15" s="1355">
        <f>'M I S-3'!G43</f>
        <v>0</v>
      </c>
      <c r="F15" s="1355"/>
      <c r="G15" s="760">
        <f>C15+E15</f>
        <v>68559</v>
      </c>
      <c r="H15" s="760">
        <f>'M I S-2'!F31</f>
        <v>250</v>
      </c>
      <c r="I15" s="1412">
        <f>G15-H15</f>
        <v>68309</v>
      </c>
      <c r="J15" s="1412"/>
      <c r="K15" s="1413">
        <f>'By name collection'!G350</f>
        <v>8150</v>
      </c>
      <c r="L15" s="1413"/>
      <c r="M15" s="1356">
        <f>'M I S-3'!N43</f>
        <v>0</v>
      </c>
      <c r="N15" s="1356"/>
      <c r="O15" s="761">
        <f>K15+M15</f>
        <v>8150</v>
      </c>
      <c r="P15" s="760">
        <f>'M I S-2'!L31</f>
        <v>157</v>
      </c>
      <c r="Q15" s="1412">
        <f>O15-P15</f>
        <v>7993</v>
      </c>
      <c r="R15" s="1412"/>
      <c r="S15" s="1412"/>
      <c r="T15" s="1412">
        <f>Q15+I15</f>
        <v>76302</v>
      </c>
      <c r="U15" s="1412"/>
      <c r="V15" s="1412"/>
      <c r="W15" s="1390">
        <f>AD15+E15+M15</f>
        <v>0</v>
      </c>
      <c r="X15" s="1390"/>
      <c r="Y15" s="1343">
        <f>AA15+H15+P15</f>
        <v>807</v>
      </c>
      <c r="Z15" s="1343"/>
      <c r="AA15" s="865">
        <v>400</v>
      </c>
      <c r="AB15" s="213">
        <v>68559</v>
      </c>
      <c r="AC15" s="213">
        <v>8150</v>
      </c>
      <c r="AD15" s="213">
        <v>0</v>
      </c>
      <c r="AE15" s="493"/>
    </row>
    <row r="16" spans="1:31" ht="23.25" customHeight="1">
      <c r="A16" s="699"/>
      <c r="B16" s="759" t="s">
        <v>136</v>
      </c>
      <c r="C16" s="1410">
        <f>'By name collection'!G200</f>
        <v>109560</v>
      </c>
      <c r="D16" s="1410"/>
      <c r="E16" s="1355">
        <f>'M I S-3'!G44</f>
        <v>0</v>
      </c>
      <c r="F16" s="1355"/>
      <c r="G16" s="762">
        <f>C16+E16</f>
        <v>109560</v>
      </c>
      <c r="H16" s="762">
        <f>'M I S-2'!F32</f>
        <v>500</v>
      </c>
      <c r="I16" s="1412">
        <f>G16-H16</f>
        <v>109060</v>
      </c>
      <c r="J16" s="1412"/>
      <c r="K16" s="1413">
        <f>'By name collection'!G400</f>
        <v>0</v>
      </c>
      <c r="L16" s="1413"/>
      <c r="M16" s="1356">
        <f>'M I S-3'!N44</f>
        <v>0</v>
      </c>
      <c r="N16" s="1356"/>
      <c r="O16" s="761">
        <f>K16+M16</f>
        <v>0</v>
      </c>
      <c r="P16" s="760">
        <f>'M I S-2'!L32</f>
        <v>0</v>
      </c>
      <c r="Q16" s="1412">
        <f>O16-P16</f>
        <v>0</v>
      </c>
      <c r="R16" s="1412"/>
      <c r="S16" s="1412"/>
      <c r="T16" s="1412">
        <f>Q16+I16</f>
        <v>109060</v>
      </c>
      <c r="U16" s="1412"/>
      <c r="V16" s="1412"/>
      <c r="W16" s="1390">
        <f>AD16+E16+M16</f>
        <v>0</v>
      </c>
      <c r="X16" s="1390"/>
      <c r="Y16" s="1343">
        <f>AA16+H16+P16</f>
        <v>3400</v>
      </c>
      <c r="Z16" s="1343"/>
      <c r="AA16" s="865">
        <v>2900</v>
      </c>
      <c r="AB16" s="213">
        <v>109560</v>
      </c>
      <c r="AC16" s="213">
        <v>0</v>
      </c>
      <c r="AD16" s="213">
        <v>0</v>
      </c>
      <c r="AE16" s="493"/>
    </row>
    <row r="17" spans="1:31" ht="23.25" customHeight="1">
      <c r="A17" s="699"/>
      <c r="B17" s="759" t="s">
        <v>7</v>
      </c>
      <c r="C17" s="1344">
        <f>SUM(C14:C16)</f>
        <v>265064</v>
      </c>
      <c r="D17" s="1344">
        <f>SUM(D14:D16)</f>
        <v>0</v>
      </c>
      <c r="E17" s="1355">
        <f>SUM(E14:E16)</f>
        <v>0</v>
      </c>
      <c r="F17" s="1355"/>
      <c r="G17" s="763">
        <f>SUM(G14:G16)</f>
        <v>265064</v>
      </c>
      <c r="H17" s="763">
        <f>SUM(H14:H16)</f>
        <v>8916</v>
      </c>
      <c r="I17" s="1344">
        <f>SUM(I14:I16)</f>
        <v>256148</v>
      </c>
      <c r="J17" s="1344"/>
      <c r="K17" s="1344">
        <f>SUM(K14:K16)</f>
        <v>27316</v>
      </c>
      <c r="L17" s="1344">
        <f>SUM(L14:L16)</f>
        <v>0</v>
      </c>
      <c r="M17" s="1416">
        <f>SUM(M14:M16)</f>
        <v>0</v>
      </c>
      <c r="N17" s="1416"/>
      <c r="O17" s="764">
        <f>SUM(O14:O16)</f>
        <v>27316</v>
      </c>
      <c r="P17" s="764">
        <f>SUM(P14:P16)</f>
        <v>4171</v>
      </c>
      <c r="Q17" s="1344">
        <f>SUM(Q14:Q16)</f>
        <v>23145</v>
      </c>
      <c r="R17" s="1344"/>
      <c r="S17" s="1412"/>
      <c r="T17" s="1417">
        <f>SUM(T14:T16)</f>
        <v>279293</v>
      </c>
      <c r="U17" s="1417"/>
      <c r="V17" s="1417"/>
      <c r="W17" s="1416">
        <f>SUM(W14:W16)</f>
        <v>0</v>
      </c>
      <c r="X17" s="1416"/>
      <c r="Y17" s="1344">
        <f>SUM(Y14:Y16)</f>
        <v>19317</v>
      </c>
      <c r="Z17" s="1344"/>
      <c r="AA17" s="866">
        <f>AA14+AA15+AA16</f>
        <v>6230</v>
      </c>
      <c r="AB17" s="213">
        <f>AB14+AB15+AB16</f>
        <v>265064</v>
      </c>
      <c r="AC17" s="213">
        <f>AC14+AC15+AC16</f>
        <v>27316</v>
      </c>
      <c r="AD17" s="213">
        <v>0</v>
      </c>
      <c r="AE17" s="493"/>
    </row>
    <row r="18" spans="1:26" ht="12.75" customHeight="1" hidden="1">
      <c r="A18" s="699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1"/>
      <c r="V18" s="691"/>
      <c r="W18" s="691"/>
      <c r="X18" s="691"/>
      <c r="Y18" s="691"/>
      <c r="Z18" s="691"/>
    </row>
    <row r="19" spans="1:26" ht="12.75" customHeight="1" hidden="1">
      <c r="A19" s="699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1"/>
      <c r="V19" s="691"/>
      <c r="W19" s="691"/>
      <c r="X19" s="691"/>
      <c r="Y19" s="691"/>
      <c r="Z19" s="691"/>
    </row>
    <row r="20" spans="1:26" ht="12.75" customHeight="1">
      <c r="A20" s="699"/>
      <c r="B20" s="699"/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1"/>
      <c r="V20" s="691"/>
      <c r="W20" s="691"/>
      <c r="X20" s="691"/>
      <c r="Y20" s="691"/>
      <c r="Z20" s="691"/>
    </row>
    <row r="21" spans="1:26" ht="26.25" customHeight="1">
      <c r="A21" s="765"/>
      <c r="B21" s="1398" t="s">
        <v>820</v>
      </c>
      <c r="C21" s="1398"/>
      <c r="D21" s="1398"/>
      <c r="E21" s="1398"/>
      <c r="F21" s="1398"/>
      <c r="G21" s="1398"/>
      <c r="H21" s="1398"/>
      <c r="I21" s="1398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691"/>
    </row>
    <row r="22" spans="1:30" ht="14.25" customHeight="1">
      <c r="A22" s="765"/>
      <c r="B22" s="1399" t="s">
        <v>344</v>
      </c>
      <c r="C22" s="1390" t="s">
        <v>228</v>
      </c>
      <c r="D22" s="1390"/>
      <c r="E22" s="1390"/>
      <c r="F22" s="1390"/>
      <c r="G22" s="1390"/>
      <c r="H22" s="1390"/>
      <c r="I22" s="1390"/>
      <c r="J22" s="1390"/>
      <c r="K22" s="1390"/>
      <c r="L22" s="1390"/>
      <c r="M22" s="1390" t="s">
        <v>230</v>
      </c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56" t="s">
        <v>356</v>
      </c>
      <c r="Y22" s="1356" t="s">
        <v>373</v>
      </c>
      <c r="Z22" s="1356"/>
      <c r="AA22" s="1335" t="s">
        <v>816</v>
      </c>
      <c r="AB22" s="1335" t="s">
        <v>675</v>
      </c>
      <c r="AC22" s="1335" t="s">
        <v>676</v>
      </c>
      <c r="AD22" s="1335" t="s">
        <v>905</v>
      </c>
    </row>
    <row r="23" spans="1:30" ht="14.25" customHeight="1">
      <c r="A23" s="765"/>
      <c r="B23" s="1400"/>
      <c r="C23" s="1356" t="s">
        <v>367</v>
      </c>
      <c r="D23" s="1356"/>
      <c r="E23" s="1356" t="s">
        <v>368</v>
      </c>
      <c r="F23" s="1356"/>
      <c r="G23" s="1356" t="s">
        <v>369</v>
      </c>
      <c r="H23" s="1356" t="s">
        <v>370</v>
      </c>
      <c r="I23" s="1356" t="s">
        <v>371</v>
      </c>
      <c r="J23" s="1356"/>
      <c r="K23" s="1393" t="s">
        <v>372</v>
      </c>
      <c r="L23" s="1338"/>
      <c r="M23" s="1356" t="s">
        <v>367</v>
      </c>
      <c r="N23" s="1356"/>
      <c r="O23" s="1394" t="s">
        <v>368</v>
      </c>
      <c r="P23" s="1356" t="s">
        <v>369</v>
      </c>
      <c r="Q23" s="1356" t="s">
        <v>370</v>
      </c>
      <c r="R23" s="1356"/>
      <c r="S23" s="1356" t="s">
        <v>371</v>
      </c>
      <c r="T23" s="1356"/>
      <c r="U23" s="1356"/>
      <c r="V23" s="1356" t="s">
        <v>372</v>
      </c>
      <c r="W23" s="1390"/>
      <c r="X23" s="1356"/>
      <c r="Y23" s="1356"/>
      <c r="Z23" s="1356"/>
      <c r="AA23" s="1336"/>
      <c r="AB23" s="1336"/>
      <c r="AC23" s="1336"/>
      <c r="AD23" s="1336"/>
    </row>
    <row r="24" spans="1:30" ht="14.25">
      <c r="A24" s="765"/>
      <c r="B24" s="1400"/>
      <c r="C24" s="1356"/>
      <c r="D24" s="1356"/>
      <c r="E24" s="1356"/>
      <c r="F24" s="1356"/>
      <c r="G24" s="1356"/>
      <c r="H24" s="1356"/>
      <c r="I24" s="1356"/>
      <c r="J24" s="1356"/>
      <c r="K24" s="1338"/>
      <c r="L24" s="1338"/>
      <c r="M24" s="1356"/>
      <c r="N24" s="1356"/>
      <c r="O24" s="1395"/>
      <c r="P24" s="1356"/>
      <c r="Q24" s="1356"/>
      <c r="R24" s="1356"/>
      <c r="S24" s="1356"/>
      <c r="T24" s="1356"/>
      <c r="U24" s="1356"/>
      <c r="V24" s="1390"/>
      <c r="W24" s="1390"/>
      <c r="X24" s="1356"/>
      <c r="Y24" s="1356"/>
      <c r="Z24" s="1356"/>
      <c r="AA24" s="1336"/>
      <c r="AB24" s="1336"/>
      <c r="AC24" s="1336"/>
      <c r="AD24" s="1336"/>
    </row>
    <row r="25" spans="1:30" ht="14.25">
      <c r="A25" s="765"/>
      <c r="B25" s="1400"/>
      <c r="C25" s="1356"/>
      <c r="D25" s="1356"/>
      <c r="E25" s="1356"/>
      <c r="F25" s="1356"/>
      <c r="G25" s="1356"/>
      <c r="H25" s="1356"/>
      <c r="I25" s="1356"/>
      <c r="J25" s="1356"/>
      <c r="K25" s="1338"/>
      <c r="L25" s="1338"/>
      <c r="M25" s="1356"/>
      <c r="N25" s="1356"/>
      <c r="O25" s="1395"/>
      <c r="P25" s="1356"/>
      <c r="Q25" s="1356"/>
      <c r="R25" s="1356"/>
      <c r="S25" s="1356"/>
      <c r="T25" s="1356"/>
      <c r="U25" s="1356"/>
      <c r="V25" s="1390"/>
      <c r="W25" s="1390"/>
      <c r="X25" s="1356"/>
      <c r="Y25" s="1356"/>
      <c r="Z25" s="1356"/>
      <c r="AA25" s="1336"/>
      <c r="AB25" s="1336"/>
      <c r="AC25" s="1336"/>
      <c r="AD25" s="1336"/>
    </row>
    <row r="26" spans="1:30" ht="24" customHeight="1">
      <c r="A26" s="766"/>
      <c r="B26" s="1401"/>
      <c r="C26" s="1356"/>
      <c r="D26" s="1356"/>
      <c r="E26" s="1356"/>
      <c r="F26" s="1356"/>
      <c r="G26" s="1356"/>
      <c r="H26" s="1356"/>
      <c r="I26" s="1356"/>
      <c r="J26" s="1356"/>
      <c r="K26" s="1338"/>
      <c r="L26" s="1338"/>
      <c r="M26" s="1356"/>
      <c r="N26" s="1356"/>
      <c r="O26" s="1395"/>
      <c r="P26" s="1356"/>
      <c r="Q26" s="1356"/>
      <c r="R26" s="1356"/>
      <c r="S26" s="1356"/>
      <c r="T26" s="1356"/>
      <c r="U26" s="1356"/>
      <c r="V26" s="1390"/>
      <c r="W26" s="1390"/>
      <c r="X26" s="1356"/>
      <c r="Y26" s="1356"/>
      <c r="Z26" s="1356"/>
      <c r="AA26" s="1336"/>
      <c r="AB26" s="1336"/>
      <c r="AC26" s="1336"/>
      <c r="AD26" s="1336"/>
    </row>
    <row r="27" spans="1:30" ht="23.25" customHeight="1">
      <c r="A27" s="766"/>
      <c r="B27" s="767" t="s">
        <v>134</v>
      </c>
      <c r="C27" s="1396">
        <f>'By name collection'!I60</f>
        <v>0</v>
      </c>
      <c r="D27" s="1396"/>
      <c r="E27" s="1358">
        <f>'M I S-2'!D41-'M I S-3'!D8</f>
        <v>0</v>
      </c>
      <c r="F27" s="1358"/>
      <c r="G27" s="768">
        <f>C27+E27</f>
        <v>0</v>
      </c>
      <c r="H27" s="768">
        <f>'M I S-3'!E8</f>
        <v>0</v>
      </c>
      <c r="I27" s="1389">
        <v>0</v>
      </c>
      <c r="J27" s="1389"/>
      <c r="K27" s="1391">
        <f>G27-H27-I27</f>
        <v>0</v>
      </c>
      <c r="L27" s="1391"/>
      <c r="M27" s="1396">
        <f>'By name collection'!I300</f>
        <v>529</v>
      </c>
      <c r="N27" s="1396"/>
      <c r="O27" s="769">
        <f>'M I S-2'!J41-'M I S-3'!J8</f>
        <v>133</v>
      </c>
      <c r="P27" s="770">
        <f>M27+O27</f>
        <v>662</v>
      </c>
      <c r="Q27" s="1397">
        <f>'M I S-3'!K8</f>
        <v>100</v>
      </c>
      <c r="R27" s="1397"/>
      <c r="S27" s="1411">
        <v>0</v>
      </c>
      <c r="T27" s="1411"/>
      <c r="U27" s="1411"/>
      <c r="V27" s="1403">
        <f>P27-Q27-S27</f>
        <v>562</v>
      </c>
      <c r="W27" s="1403"/>
      <c r="X27" s="770"/>
      <c r="Y27" s="1358">
        <f>V27+K27</f>
        <v>562</v>
      </c>
      <c r="Z27" s="1358"/>
      <c r="AA27" s="213">
        <v>156</v>
      </c>
      <c r="AB27" s="835">
        <v>0</v>
      </c>
      <c r="AC27" s="835">
        <v>529</v>
      </c>
      <c r="AD27" s="951">
        <f>AA27+Q27+H27</f>
        <v>256</v>
      </c>
    </row>
    <row r="28" spans="1:30" ht="23.25" customHeight="1">
      <c r="A28" s="766"/>
      <c r="B28" s="771" t="s">
        <v>135</v>
      </c>
      <c r="C28" s="1396">
        <f>'By name collection'!I150</f>
        <v>3987</v>
      </c>
      <c r="D28" s="1396"/>
      <c r="E28" s="1358">
        <f>'M I S-2'!D42-'M I S-3'!D9</f>
        <v>816</v>
      </c>
      <c r="F28" s="1358"/>
      <c r="G28" s="768">
        <f>C28+E28</f>
        <v>4803</v>
      </c>
      <c r="H28" s="768">
        <f>'M I S-3'!E9</f>
        <v>0</v>
      </c>
      <c r="I28" s="1389">
        <v>0</v>
      </c>
      <c r="J28" s="1389"/>
      <c r="K28" s="1391">
        <f>G28-H28-I28</f>
        <v>4803</v>
      </c>
      <c r="L28" s="1391"/>
      <c r="M28" s="1396">
        <f>'By name collection'!I350</f>
        <v>924</v>
      </c>
      <c r="N28" s="1396"/>
      <c r="O28" s="769">
        <f>'M I S-2'!J42-'M I S-3'!J9</f>
        <v>0</v>
      </c>
      <c r="P28" s="770">
        <f>M28+O28</f>
        <v>924</v>
      </c>
      <c r="Q28" s="1397">
        <f>'M I S-3'!K9</f>
        <v>0</v>
      </c>
      <c r="R28" s="1397"/>
      <c r="S28" s="1411">
        <v>0</v>
      </c>
      <c r="T28" s="1411"/>
      <c r="U28" s="1411"/>
      <c r="V28" s="1403">
        <f>P28-Q28-S28</f>
        <v>924</v>
      </c>
      <c r="W28" s="1403"/>
      <c r="X28" s="770"/>
      <c r="Y28" s="1359">
        <f>V28+K28</f>
        <v>5727</v>
      </c>
      <c r="Z28" s="1359"/>
      <c r="AA28" s="213">
        <v>17</v>
      </c>
      <c r="AB28" s="835">
        <v>3987</v>
      </c>
      <c r="AC28" s="835">
        <v>924</v>
      </c>
      <c r="AD28" s="951">
        <f>AA28+Q28+H28</f>
        <v>17</v>
      </c>
    </row>
    <row r="29" spans="1:30" ht="18.75" customHeight="1">
      <c r="A29" s="766"/>
      <c r="B29" s="772" t="s">
        <v>136</v>
      </c>
      <c r="C29" s="1392">
        <f>'By name collection'!I200</f>
        <v>67</v>
      </c>
      <c r="D29" s="1392"/>
      <c r="E29" s="1358">
        <f>'M I S-2'!D43-'M I S-3'!D10</f>
        <v>0</v>
      </c>
      <c r="F29" s="1358"/>
      <c r="G29" s="768">
        <f>C29+E29</f>
        <v>67</v>
      </c>
      <c r="H29" s="768">
        <f>'M I S-3'!E10</f>
        <v>67</v>
      </c>
      <c r="I29" s="1389">
        <v>0</v>
      </c>
      <c r="J29" s="1389"/>
      <c r="K29" s="1391">
        <f>G29-H29-I29</f>
        <v>0</v>
      </c>
      <c r="L29" s="1391"/>
      <c r="M29" s="1392">
        <f>'By name collection'!I400</f>
        <v>0</v>
      </c>
      <c r="N29" s="1392"/>
      <c r="O29" s="769">
        <f>'M I S-2'!J43-'M I S-3'!J10</f>
        <v>0</v>
      </c>
      <c r="P29" s="770">
        <f>M29+O29</f>
        <v>0</v>
      </c>
      <c r="Q29" s="1397">
        <f>'M I S-3'!K10</f>
        <v>0</v>
      </c>
      <c r="R29" s="1397"/>
      <c r="S29" s="1402">
        <v>0</v>
      </c>
      <c r="T29" s="1402"/>
      <c r="U29" s="1402"/>
      <c r="V29" s="1403">
        <f>P29-Q29-S29</f>
        <v>0</v>
      </c>
      <c r="W29" s="1403"/>
      <c r="X29" s="773"/>
      <c r="Y29" s="1358">
        <f>V29+K29</f>
        <v>0</v>
      </c>
      <c r="Z29" s="1358"/>
      <c r="AA29" s="213">
        <v>0</v>
      </c>
      <c r="AB29" s="835">
        <v>67</v>
      </c>
      <c r="AC29" s="835">
        <v>0</v>
      </c>
      <c r="AD29" s="951">
        <f>AA29+Q29+H29</f>
        <v>67</v>
      </c>
    </row>
    <row r="30" spans="1:30" ht="23.25" customHeight="1">
      <c r="A30" s="766"/>
      <c r="B30" s="741" t="s">
        <v>7</v>
      </c>
      <c r="C30" s="1405">
        <f>C27+C28+C29</f>
        <v>4054</v>
      </c>
      <c r="D30" s="1405"/>
      <c r="E30" s="1404">
        <f>SUM(E27:E29)</f>
        <v>816</v>
      </c>
      <c r="F30" s="1404"/>
      <c r="G30" s="774">
        <f>SUM(G27:G29)</f>
        <v>4870</v>
      </c>
      <c r="H30" s="774">
        <f>SUM(H27:H29)</f>
        <v>67</v>
      </c>
      <c r="I30" s="1340">
        <f>SUM(I27:I29)</f>
        <v>0</v>
      </c>
      <c r="J30" s="1340"/>
      <c r="K30" s="1340">
        <f>SUM(K27:K29)</f>
        <v>4803</v>
      </c>
      <c r="L30" s="1340"/>
      <c r="M30" s="1405">
        <f>M27+M28+M29</f>
        <v>1453</v>
      </c>
      <c r="N30" s="1405"/>
      <c r="O30" s="775">
        <f>'M I S-2'!J44-'M I S-3'!J11</f>
        <v>133</v>
      </c>
      <c r="P30" s="776">
        <f>SUM(P27:P29)</f>
        <v>1586</v>
      </c>
      <c r="Q30" s="1405">
        <f>SUM(Q27:Q29)</f>
        <v>100</v>
      </c>
      <c r="R30" s="1405"/>
      <c r="S30" s="1405">
        <f>SUM(S27:S29)</f>
        <v>0</v>
      </c>
      <c r="T30" s="1405"/>
      <c r="U30" s="1405"/>
      <c r="V30" s="1405">
        <f>SUM(V27:V29)</f>
        <v>1486</v>
      </c>
      <c r="W30" s="1405"/>
      <c r="X30" s="776"/>
      <c r="Y30" s="1340">
        <f>SUM(Y27:Y29)</f>
        <v>6289</v>
      </c>
      <c r="Z30" s="1340"/>
      <c r="AA30" s="213">
        <v>173</v>
      </c>
      <c r="AB30" s="835">
        <v>4054</v>
      </c>
      <c r="AC30" s="835">
        <f>SUM(AC27:AC29)</f>
        <v>1453</v>
      </c>
      <c r="AD30" s="951">
        <f>SUM(AD27:AD29)</f>
        <v>340</v>
      </c>
    </row>
    <row r="31" spans="1:26" ht="31.5" customHeight="1">
      <c r="A31" s="700"/>
      <c r="B31" s="1360" t="s">
        <v>411</v>
      </c>
      <c r="C31" s="1360"/>
      <c r="D31" s="1360"/>
      <c r="E31" s="1360"/>
      <c r="F31" s="1360"/>
      <c r="G31" s="1360"/>
      <c r="H31" s="1360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</row>
    <row r="32" spans="1:30" ht="15.75">
      <c r="A32" s="1290"/>
      <c r="B32" s="721" t="s">
        <v>227</v>
      </c>
      <c r="C32" s="1278" t="s">
        <v>228</v>
      </c>
      <c r="D32" s="1279"/>
      <c r="E32" s="1279"/>
      <c r="F32" s="1279"/>
      <c r="G32" s="1279"/>
      <c r="H32" s="1279"/>
      <c r="I32" s="1279"/>
      <c r="J32" s="1280"/>
      <c r="K32" s="1278" t="s">
        <v>230</v>
      </c>
      <c r="L32" s="1279"/>
      <c r="M32" s="1279"/>
      <c r="N32" s="1279"/>
      <c r="O32" s="1279"/>
      <c r="P32" s="1279"/>
      <c r="Q32" s="1279"/>
      <c r="R32" s="1279"/>
      <c r="S32" s="1308" t="s">
        <v>711</v>
      </c>
      <c r="T32" s="1332"/>
      <c r="U32" s="1332"/>
      <c r="V32" s="1309"/>
      <c r="W32" s="1308" t="s">
        <v>818</v>
      </c>
      <c r="X32" s="1309"/>
      <c r="Y32" s="1308" t="s">
        <v>819</v>
      </c>
      <c r="Z32" s="1309"/>
      <c r="AA32" s="1330" t="s">
        <v>823</v>
      </c>
      <c r="AB32" s="1330" t="s">
        <v>821</v>
      </c>
      <c r="AC32" s="1330" t="s">
        <v>822</v>
      </c>
      <c r="AD32" s="1330" t="s">
        <v>824</v>
      </c>
    </row>
    <row r="33" spans="1:30" ht="18" customHeight="1">
      <c r="A33" s="1290"/>
      <c r="B33" s="723" t="s">
        <v>0</v>
      </c>
      <c r="C33" s="1308" t="s">
        <v>367</v>
      </c>
      <c r="D33" s="1309"/>
      <c r="E33" s="1308" t="s">
        <v>368</v>
      </c>
      <c r="F33" s="1309"/>
      <c r="G33" s="1351" t="s">
        <v>817</v>
      </c>
      <c r="H33" s="1314" t="s">
        <v>370</v>
      </c>
      <c r="I33" s="1308" t="s">
        <v>711</v>
      </c>
      <c r="J33" s="1309"/>
      <c r="K33" s="1345" t="s">
        <v>367</v>
      </c>
      <c r="L33" s="1346"/>
      <c r="M33" s="1308" t="s">
        <v>368</v>
      </c>
      <c r="N33" s="1309"/>
      <c r="O33" s="1351" t="s">
        <v>817</v>
      </c>
      <c r="P33" s="1314" t="s">
        <v>370</v>
      </c>
      <c r="Q33" s="1308" t="s">
        <v>711</v>
      </c>
      <c r="R33" s="1309"/>
      <c r="S33" s="1310"/>
      <c r="T33" s="1333"/>
      <c r="U33" s="1333"/>
      <c r="V33" s="1311"/>
      <c r="W33" s="1310"/>
      <c r="X33" s="1311"/>
      <c r="Y33" s="1310"/>
      <c r="Z33" s="1311"/>
      <c r="AA33" s="1331"/>
      <c r="AB33" s="1331"/>
      <c r="AC33" s="1331"/>
      <c r="AD33" s="1331"/>
    </row>
    <row r="34" spans="1:30" ht="21.75" customHeight="1">
      <c r="A34" s="1290"/>
      <c r="B34" s="723"/>
      <c r="C34" s="1310"/>
      <c r="D34" s="1311"/>
      <c r="E34" s="1310"/>
      <c r="F34" s="1311"/>
      <c r="G34" s="1352"/>
      <c r="H34" s="1315"/>
      <c r="I34" s="1310"/>
      <c r="J34" s="1311"/>
      <c r="K34" s="1347"/>
      <c r="L34" s="1348"/>
      <c r="M34" s="1310"/>
      <c r="N34" s="1311"/>
      <c r="O34" s="1352"/>
      <c r="P34" s="1315"/>
      <c r="Q34" s="1310"/>
      <c r="R34" s="1311"/>
      <c r="S34" s="1310"/>
      <c r="T34" s="1333"/>
      <c r="U34" s="1333"/>
      <c r="V34" s="1311"/>
      <c r="W34" s="1310"/>
      <c r="X34" s="1311"/>
      <c r="Y34" s="1310"/>
      <c r="Z34" s="1311"/>
      <c r="AA34" s="1331"/>
      <c r="AB34" s="1331"/>
      <c r="AC34" s="1331"/>
      <c r="AD34" s="1331"/>
    </row>
    <row r="35" spans="1:30" ht="17.25" customHeight="1">
      <c r="A35" s="1290"/>
      <c r="B35" s="726"/>
      <c r="C35" s="1312"/>
      <c r="D35" s="1313"/>
      <c r="E35" s="1312"/>
      <c r="F35" s="1313"/>
      <c r="G35" s="1353"/>
      <c r="H35" s="1316"/>
      <c r="I35" s="1312"/>
      <c r="J35" s="1313"/>
      <c r="K35" s="1349"/>
      <c r="L35" s="1350"/>
      <c r="M35" s="1312"/>
      <c r="N35" s="1313"/>
      <c r="O35" s="1353"/>
      <c r="P35" s="1316"/>
      <c r="Q35" s="1312"/>
      <c r="R35" s="1313"/>
      <c r="S35" s="1312"/>
      <c r="T35" s="1334"/>
      <c r="U35" s="1334"/>
      <c r="V35" s="1313"/>
      <c r="W35" s="1312"/>
      <c r="X35" s="1313"/>
      <c r="Y35" s="1312"/>
      <c r="Z35" s="1313"/>
      <c r="AA35" s="1331"/>
      <c r="AB35" s="1331"/>
      <c r="AC35" s="1331"/>
      <c r="AD35" s="1331"/>
    </row>
    <row r="36" spans="1:26" ht="0.75" customHeight="1" hidden="1">
      <c r="A36" s="1290"/>
      <c r="B36" s="749"/>
      <c r="C36" s="699"/>
      <c r="D36" s="699"/>
      <c r="E36" s="777"/>
      <c r="F36" s="777"/>
      <c r="G36" s="778"/>
      <c r="H36" s="777"/>
      <c r="I36" s="779"/>
      <c r="J36" s="779"/>
      <c r="K36" s="780"/>
      <c r="L36" s="699"/>
      <c r="M36" s="699"/>
      <c r="N36" s="699"/>
      <c r="O36" s="699"/>
      <c r="P36" s="699"/>
      <c r="Q36" s="699"/>
      <c r="R36" s="699"/>
      <c r="S36" s="781"/>
      <c r="T36" s="696"/>
      <c r="U36" s="699"/>
      <c r="V36" s="782"/>
      <c r="W36" s="701"/>
      <c r="X36" s="701"/>
      <c r="Y36" s="701"/>
      <c r="Z36" s="783"/>
    </row>
    <row r="37" spans="1:30" ht="23.25" customHeight="1">
      <c r="A37" s="1290"/>
      <c r="B37" s="767" t="s">
        <v>134</v>
      </c>
      <c r="C37" s="1377">
        <f>AA37</f>
        <v>27164</v>
      </c>
      <c r="D37" s="1377"/>
      <c r="E37" s="1339">
        <f>I27</f>
        <v>0</v>
      </c>
      <c r="F37" s="1339"/>
      <c r="G37" s="784">
        <f>'M I S-2'!F41-C37</f>
        <v>812</v>
      </c>
      <c r="H37" s="784">
        <f>'M I S-3'!F8</f>
        <v>500</v>
      </c>
      <c r="I37" s="1339">
        <f>C37+E37+G37-H37</f>
        <v>27476</v>
      </c>
      <c r="J37" s="1339"/>
      <c r="K37" s="1377">
        <f>AB37</f>
        <v>43795</v>
      </c>
      <c r="L37" s="1377"/>
      <c r="M37" s="1376">
        <f>S27</f>
        <v>0</v>
      </c>
      <c r="N37" s="1376"/>
      <c r="O37" s="784">
        <f>'M I S-2'!L41-'M I S-4'!K37</f>
        <v>255</v>
      </c>
      <c r="P37" s="784">
        <f>'M I S-3'!L8</f>
        <v>0</v>
      </c>
      <c r="Q37" s="1339">
        <f>K37+M37+O37-P37</f>
        <v>44050</v>
      </c>
      <c r="R37" s="1339"/>
      <c r="S37" s="1339">
        <f>I37+Q37</f>
        <v>71526</v>
      </c>
      <c r="T37" s="1339"/>
      <c r="U37" s="1339"/>
      <c r="V37" s="1339"/>
      <c r="W37" s="1368">
        <f>AD37+E37+M37</f>
        <v>0</v>
      </c>
      <c r="X37" s="1369"/>
      <c r="Y37" s="1371">
        <f>AC37+H37+P37</f>
        <v>1170</v>
      </c>
      <c r="Z37" s="1371"/>
      <c r="AA37" s="520">
        <v>27164</v>
      </c>
      <c r="AB37" s="520">
        <v>43795</v>
      </c>
      <c r="AC37" s="521">
        <v>670</v>
      </c>
      <c r="AD37" s="521">
        <v>0</v>
      </c>
    </row>
    <row r="38" spans="1:30" ht="23.25" customHeight="1">
      <c r="A38" s="1290"/>
      <c r="B38" s="771" t="s">
        <v>135</v>
      </c>
      <c r="C38" s="1377">
        <f>AA38</f>
        <v>47338</v>
      </c>
      <c r="D38" s="1377"/>
      <c r="E38" s="1339">
        <f>I28</f>
        <v>0</v>
      </c>
      <c r="F38" s="1339"/>
      <c r="G38" s="784">
        <f>'M I S-2'!F42-C38</f>
        <v>571</v>
      </c>
      <c r="H38" s="784">
        <f>'M I S-3'!F9</f>
        <v>250</v>
      </c>
      <c r="I38" s="1339">
        <f>C38+E38+G38-H38</f>
        <v>47659</v>
      </c>
      <c r="J38" s="1339"/>
      <c r="K38" s="1377">
        <f>AB38</f>
        <v>17266</v>
      </c>
      <c r="L38" s="1377"/>
      <c r="M38" s="1376">
        <f>S28</f>
        <v>0</v>
      </c>
      <c r="N38" s="1376"/>
      <c r="O38" s="784">
        <f>'M I S-2'!L42-'M I S-4'!K38</f>
        <v>85</v>
      </c>
      <c r="P38" s="784">
        <f>'M I S-3'!L9</f>
        <v>43</v>
      </c>
      <c r="Q38" s="1339">
        <f>K38+M38+O38-P38</f>
        <v>17308</v>
      </c>
      <c r="R38" s="1339"/>
      <c r="S38" s="1339">
        <f>I38+Q38</f>
        <v>64967</v>
      </c>
      <c r="T38" s="1339"/>
      <c r="U38" s="1339"/>
      <c r="V38" s="1339"/>
      <c r="W38" s="1368">
        <f>AD38+E38+M38</f>
        <v>0</v>
      </c>
      <c r="X38" s="1369"/>
      <c r="Y38" s="1371">
        <f>AC38+H38+P38</f>
        <v>393</v>
      </c>
      <c r="Z38" s="1371"/>
      <c r="AA38" s="520">
        <v>47338</v>
      </c>
      <c r="AB38" s="520">
        <v>17266</v>
      </c>
      <c r="AC38" s="521">
        <v>100</v>
      </c>
      <c r="AD38" s="521">
        <v>0</v>
      </c>
    </row>
    <row r="39" spans="1:30" ht="23.25" customHeight="1">
      <c r="A39" s="1290"/>
      <c r="B39" s="772" t="s">
        <v>136</v>
      </c>
      <c r="C39" s="1377">
        <f>AA39</f>
        <v>41956</v>
      </c>
      <c r="D39" s="1377"/>
      <c r="E39" s="1339">
        <f>I29</f>
        <v>0</v>
      </c>
      <c r="F39" s="1339"/>
      <c r="G39" s="784">
        <f>'M I S-2'!F43-C39</f>
        <v>912</v>
      </c>
      <c r="H39" s="784">
        <f>'M I S-3'!F10</f>
        <v>0</v>
      </c>
      <c r="I39" s="1339">
        <f>C39+E39+G39-H39</f>
        <v>42868</v>
      </c>
      <c r="J39" s="1339"/>
      <c r="K39" s="1377">
        <f>AB39</f>
        <v>0</v>
      </c>
      <c r="L39" s="1377"/>
      <c r="M39" s="1376">
        <f>S29</f>
        <v>0</v>
      </c>
      <c r="N39" s="1376"/>
      <c r="O39" s="784">
        <f>'M I S-2'!L43-'M I S-4'!K39</f>
        <v>0</v>
      </c>
      <c r="P39" s="784">
        <f>'M I S-3'!L10</f>
        <v>0</v>
      </c>
      <c r="Q39" s="1339">
        <f>K39+M39+O39-P39</f>
        <v>0</v>
      </c>
      <c r="R39" s="1339"/>
      <c r="S39" s="1339">
        <f>I39+Q39</f>
        <v>42868</v>
      </c>
      <c r="T39" s="1339"/>
      <c r="U39" s="1339"/>
      <c r="V39" s="1339"/>
      <c r="W39" s="1368">
        <f>AD39+E39+M39</f>
        <v>0</v>
      </c>
      <c r="X39" s="1369"/>
      <c r="Y39" s="1371">
        <f>AC39+H39+P39</f>
        <v>590</v>
      </c>
      <c r="Z39" s="1371"/>
      <c r="AA39" s="520">
        <v>41956</v>
      </c>
      <c r="AB39" s="520">
        <v>0</v>
      </c>
      <c r="AC39" s="521">
        <v>590</v>
      </c>
      <c r="AD39" s="521">
        <v>0</v>
      </c>
    </row>
    <row r="40" spans="1:30" ht="21.75" customHeight="1">
      <c r="A40" s="1290"/>
      <c r="B40" s="752" t="s">
        <v>7</v>
      </c>
      <c r="C40" s="1341">
        <f>AA40</f>
        <v>116458</v>
      </c>
      <c r="D40" s="1341"/>
      <c r="E40" s="1341">
        <f>E37+E38+E39</f>
        <v>0</v>
      </c>
      <c r="F40" s="1341"/>
      <c r="G40" s="836">
        <f>G37+G38+G39</f>
        <v>2295</v>
      </c>
      <c r="H40" s="836">
        <f>H37+H38+H39</f>
        <v>750</v>
      </c>
      <c r="I40" s="1341">
        <f>I37+I38+I39</f>
        <v>118003</v>
      </c>
      <c r="J40" s="1341"/>
      <c r="K40" s="1341">
        <f>AB40</f>
        <v>61061</v>
      </c>
      <c r="L40" s="1341"/>
      <c r="M40" s="1341">
        <f>M37+M38+M39</f>
        <v>0</v>
      </c>
      <c r="N40" s="1341"/>
      <c r="O40" s="836">
        <f>O37+O38+O39</f>
        <v>340</v>
      </c>
      <c r="P40" s="836">
        <f>P37+P38+P39</f>
        <v>43</v>
      </c>
      <c r="Q40" s="1341">
        <f>Q37+Q38+Q39</f>
        <v>61358</v>
      </c>
      <c r="R40" s="1341"/>
      <c r="S40" s="1341">
        <f>S37+S38+S39</f>
        <v>179361</v>
      </c>
      <c r="T40" s="1341"/>
      <c r="U40" s="1341"/>
      <c r="V40" s="1341"/>
      <c r="W40" s="1341">
        <f>W37+W38+W39</f>
        <v>0</v>
      </c>
      <c r="X40" s="1341"/>
      <c r="Y40" s="1370">
        <f>AC40+H40+P40</f>
        <v>2153</v>
      </c>
      <c r="Z40" s="1370"/>
      <c r="AA40" s="521">
        <v>116458</v>
      </c>
      <c r="AB40" s="521">
        <v>61061</v>
      </c>
      <c r="AC40" s="521">
        <f>AC37+AC38+AC39</f>
        <v>1360</v>
      </c>
      <c r="AD40" s="521">
        <f>AD37+AD38+AD39</f>
        <v>0</v>
      </c>
    </row>
    <row r="41" spans="1:26" ht="15.75">
      <c r="A41" s="699"/>
      <c r="B41" s="785"/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786"/>
      <c r="Y41" s="786"/>
      <c r="Z41" s="786"/>
    </row>
    <row r="42" spans="1:26" ht="9.75" customHeight="1">
      <c r="A42" s="787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</row>
    <row r="43" spans="1:26" ht="25.5" customHeight="1">
      <c r="A43" s="787"/>
      <c r="B43" s="1387" t="s">
        <v>454</v>
      </c>
      <c r="C43" s="1387"/>
      <c r="D43" s="1387"/>
      <c r="E43" s="1387"/>
      <c r="F43" s="1387"/>
      <c r="G43" s="1387"/>
      <c r="H43" s="1387"/>
      <c r="I43" s="1387"/>
      <c r="J43" s="1387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</row>
    <row r="44" spans="1:28" ht="15.75" customHeight="1">
      <c r="A44" s="1271"/>
      <c r="B44" s="788" t="s">
        <v>227</v>
      </c>
      <c r="C44" s="1278" t="s">
        <v>249</v>
      </c>
      <c r="D44" s="1279"/>
      <c r="E44" s="1279"/>
      <c r="F44" s="1279"/>
      <c r="G44" s="1279"/>
      <c r="H44" s="1279"/>
      <c r="I44" s="1279"/>
      <c r="J44" s="1279"/>
      <c r="K44" s="1279"/>
      <c r="L44" s="1278" t="s">
        <v>250</v>
      </c>
      <c r="M44" s="1279"/>
      <c r="N44" s="1279"/>
      <c r="O44" s="1279"/>
      <c r="P44" s="1279"/>
      <c r="Q44" s="1279"/>
      <c r="R44" s="1279"/>
      <c r="S44" s="1279"/>
      <c r="T44" s="1279"/>
      <c r="U44" s="1280"/>
      <c r="V44" s="1279" t="s">
        <v>18</v>
      </c>
      <c r="W44" s="1279"/>
      <c r="X44" s="1279"/>
      <c r="Y44" s="1279"/>
      <c r="Z44" s="1280"/>
      <c r="AA44" s="1424" t="s">
        <v>705</v>
      </c>
      <c r="AB44" s="1424" t="s">
        <v>700</v>
      </c>
    </row>
    <row r="45" spans="1:28" ht="15.75" customHeight="1">
      <c r="A45" s="1271"/>
      <c r="B45" s="789" t="s">
        <v>0</v>
      </c>
      <c r="C45" s="1338" t="s">
        <v>228</v>
      </c>
      <c r="D45" s="1338"/>
      <c r="E45" s="1338"/>
      <c r="F45" s="1338"/>
      <c r="G45" s="1338" t="s">
        <v>230</v>
      </c>
      <c r="H45" s="1338"/>
      <c r="I45" s="1338"/>
      <c r="J45" s="1338"/>
      <c r="K45" s="1258" t="s">
        <v>356</v>
      </c>
      <c r="L45" s="1362" t="s">
        <v>228</v>
      </c>
      <c r="M45" s="1307"/>
      <c r="N45" s="1307"/>
      <c r="O45" s="1363"/>
      <c r="P45" s="1362" t="s">
        <v>230</v>
      </c>
      <c r="Q45" s="1307"/>
      <c r="R45" s="1307"/>
      <c r="S45" s="1307"/>
      <c r="T45" s="1363"/>
      <c r="U45" s="1373" t="s">
        <v>356</v>
      </c>
      <c r="V45" s="1367" t="s">
        <v>263</v>
      </c>
      <c r="W45" s="1293"/>
      <c r="X45" s="1366" t="s">
        <v>264</v>
      </c>
      <c r="Y45" s="1367"/>
      <c r="Z45" s="1373" t="s">
        <v>356</v>
      </c>
      <c r="AA45" s="1425"/>
      <c r="AB45" s="1425"/>
    </row>
    <row r="46" spans="1:28" ht="15.75" customHeight="1">
      <c r="A46" s="1271"/>
      <c r="B46" s="1246"/>
      <c r="C46" s="867" t="s">
        <v>251</v>
      </c>
      <c r="D46" s="867" t="s">
        <v>6</v>
      </c>
      <c r="E46" s="1366" t="s">
        <v>252</v>
      </c>
      <c r="F46" s="1293"/>
      <c r="G46" s="867" t="s">
        <v>251</v>
      </c>
      <c r="H46" s="867" t="s">
        <v>6</v>
      </c>
      <c r="I46" s="1366" t="s">
        <v>252</v>
      </c>
      <c r="J46" s="1293"/>
      <c r="K46" s="1259"/>
      <c r="L46" s="1292" t="s">
        <v>825</v>
      </c>
      <c r="M46" s="1293"/>
      <c r="N46" s="1286" t="s">
        <v>6</v>
      </c>
      <c r="O46" s="1286" t="s">
        <v>106</v>
      </c>
      <c r="P46" s="1292" t="s">
        <v>825</v>
      </c>
      <c r="Q46" s="1293"/>
      <c r="R46" s="1286" t="s">
        <v>6</v>
      </c>
      <c r="S46" s="1361" t="s">
        <v>106</v>
      </c>
      <c r="T46" s="1250"/>
      <c r="U46" s="1374"/>
      <c r="V46" s="1388"/>
      <c r="W46" s="1388"/>
      <c r="X46" s="1388"/>
      <c r="Y46" s="1388"/>
      <c r="Z46" s="1374"/>
      <c r="AA46" s="1425"/>
      <c r="AB46" s="1425"/>
    </row>
    <row r="47" spans="1:28" ht="15.75" customHeight="1">
      <c r="A47" s="1271"/>
      <c r="B47" s="1246"/>
      <c r="C47" s="849" t="s">
        <v>280</v>
      </c>
      <c r="D47" s="1284"/>
      <c r="E47" s="1294" t="s">
        <v>253</v>
      </c>
      <c r="F47" s="1295"/>
      <c r="G47" s="849" t="s">
        <v>280</v>
      </c>
      <c r="H47" s="868"/>
      <c r="I47" s="1294" t="s">
        <v>253</v>
      </c>
      <c r="J47" s="1295"/>
      <c r="K47" s="1259"/>
      <c r="L47" s="1294"/>
      <c r="M47" s="1295"/>
      <c r="N47" s="1287"/>
      <c r="O47" s="1287"/>
      <c r="P47" s="1294"/>
      <c r="Q47" s="1295"/>
      <c r="R47" s="1287"/>
      <c r="S47" s="1251"/>
      <c r="T47" s="1252"/>
      <c r="U47" s="1374"/>
      <c r="V47" s="1388"/>
      <c r="W47" s="1388"/>
      <c r="X47" s="1388"/>
      <c r="Y47" s="1388"/>
      <c r="Z47" s="1374"/>
      <c r="AA47" s="1425"/>
      <c r="AB47" s="1425"/>
    </row>
    <row r="48" spans="1:28" ht="13.5" customHeight="1">
      <c r="A48" s="1271"/>
      <c r="B48" s="1246"/>
      <c r="C48" s="850" t="s">
        <v>23</v>
      </c>
      <c r="D48" s="1285"/>
      <c r="E48" s="1296"/>
      <c r="F48" s="1297"/>
      <c r="G48" s="850" t="s">
        <v>23</v>
      </c>
      <c r="H48" s="790"/>
      <c r="I48" s="1296"/>
      <c r="J48" s="1297"/>
      <c r="K48" s="1260"/>
      <c r="L48" s="1296"/>
      <c r="M48" s="1297"/>
      <c r="N48" s="1288"/>
      <c r="O48" s="1288"/>
      <c r="P48" s="1296"/>
      <c r="Q48" s="1297"/>
      <c r="R48" s="1288"/>
      <c r="S48" s="1253"/>
      <c r="T48" s="1254"/>
      <c r="U48" s="1375"/>
      <c r="V48" s="1388"/>
      <c r="W48" s="1388"/>
      <c r="X48" s="1388"/>
      <c r="Y48" s="1388"/>
      <c r="Z48" s="1375"/>
      <c r="AA48" s="1425"/>
      <c r="AB48" s="1425"/>
    </row>
    <row r="49" spans="1:28" ht="2.25" customHeight="1" hidden="1">
      <c r="A49" s="1271"/>
      <c r="B49" s="750"/>
      <c r="C49" s="869"/>
      <c r="D49" s="869"/>
      <c r="E49" s="869"/>
      <c r="F49" s="869"/>
      <c r="G49" s="869"/>
      <c r="H49" s="869"/>
      <c r="I49" s="869"/>
      <c r="J49" s="869"/>
      <c r="K49" s="791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31"/>
      <c r="AA49" s="519" t="s">
        <v>699</v>
      </c>
      <c r="AB49" s="519" t="s">
        <v>699</v>
      </c>
    </row>
    <row r="50" spans="1:28" ht="23.25" customHeight="1">
      <c r="A50" s="1271"/>
      <c r="B50" s="792" t="s">
        <v>134</v>
      </c>
      <c r="C50" s="874"/>
      <c r="D50" s="875"/>
      <c r="E50" s="1378"/>
      <c r="F50" s="1378"/>
      <c r="G50" s="875"/>
      <c r="H50" s="875"/>
      <c r="I50" s="1378"/>
      <c r="J50" s="1378"/>
      <c r="K50" s="793"/>
      <c r="L50" s="1365">
        <f>AA50</f>
        <v>75903</v>
      </c>
      <c r="M50" s="1266"/>
      <c r="N50" s="794">
        <f>'By name collection'!Q60+'By name collection'!Q440</f>
        <v>2792</v>
      </c>
      <c r="O50" s="742">
        <f>L50+N50</f>
        <v>78695</v>
      </c>
      <c r="P50" s="1365">
        <f>AB50</f>
        <v>75883</v>
      </c>
      <c r="Q50" s="1266"/>
      <c r="R50" s="742">
        <f>'By name collection'!Q300+'By name collection'!Q540</f>
        <v>1448</v>
      </c>
      <c r="S50" s="1386">
        <f>P50+R50</f>
        <v>77331</v>
      </c>
      <c r="T50" s="1386"/>
      <c r="U50" s="1372"/>
      <c r="V50" s="1418" t="s">
        <v>906</v>
      </c>
      <c r="W50" s="1419"/>
      <c r="X50" s="1378"/>
      <c r="Y50" s="1378"/>
      <c r="Z50" s="872"/>
      <c r="AA50" s="837">
        <v>75903</v>
      </c>
      <c r="AB50" s="837">
        <v>75883</v>
      </c>
    </row>
    <row r="51" spans="1:28" ht="23.25" customHeight="1">
      <c r="A51" s="1271"/>
      <c r="B51" s="792" t="s">
        <v>135</v>
      </c>
      <c r="C51" s="874"/>
      <c r="D51" s="875"/>
      <c r="E51" s="1378"/>
      <c r="F51" s="1378"/>
      <c r="G51" s="875"/>
      <c r="H51" s="875"/>
      <c r="I51" s="1378"/>
      <c r="J51" s="1378"/>
      <c r="K51" s="795"/>
      <c r="L51" s="1365">
        <f>AA51</f>
        <v>27855</v>
      </c>
      <c r="M51" s="1266"/>
      <c r="N51" s="794">
        <f>'By name collection'!Q150</f>
        <v>537</v>
      </c>
      <c r="O51" s="742">
        <f>L51+N51</f>
        <v>28392</v>
      </c>
      <c r="P51" s="1365">
        <f>AB51</f>
        <v>49943</v>
      </c>
      <c r="Q51" s="1266"/>
      <c r="R51" s="742">
        <f>'By name collection'!Q350+'By name collection'!Q570</f>
        <v>179</v>
      </c>
      <c r="S51" s="1386">
        <f>P51+R51</f>
        <v>50122</v>
      </c>
      <c r="T51" s="1386"/>
      <c r="U51" s="1372"/>
      <c r="V51" s="1420"/>
      <c r="W51" s="1421"/>
      <c r="X51" s="1378"/>
      <c r="Y51" s="1378"/>
      <c r="Z51" s="873"/>
      <c r="AA51" s="837">
        <v>27855</v>
      </c>
      <c r="AB51" s="837">
        <v>49943</v>
      </c>
    </row>
    <row r="52" spans="1:28" ht="23.25" customHeight="1">
      <c r="A52" s="1271"/>
      <c r="B52" s="792" t="s">
        <v>136</v>
      </c>
      <c r="C52" s="874"/>
      <c r="D52" s="875"/>
      <c r="E52" s="1378"/>
      <c r="F52" s="1378"/>
      <c r="G52" s="875"/>
      <c r="H52" s="875"/>
      <c r="I52" s="1378"/>
      <c r="J52" s="1378"/>
      <c r="K52" s="795"/>
      <c r="L52" s="1365">
        <f>AA52</f>
        <v>13446</v>
      </c>
      <c r="M52" s="1266"/>
      <c r="N52" s="745">
        <f>'By name collection'!Q200+'By name collection'!Q500</f>
        <v>177</v>
      </c>
      <c r="O52" s="742">
        <f>L52+N52</f>
        <v>13623</v>
      </c>
      <c r="P52" s="1365">
        <f>AB52</f>
        <v>23318</v>
      </c>
      <c r="Q52" s="1266"/>
      <c r="R52" s="742">
        <f>'By name collection'!Q400+'By name collection'!Q590</f>
        <v>359</v>
      </c>
      <c r="S52" s="1386">
        <f>P52+R52</f>
        <v>23677</v>
      </c>
      <c r="T52" s="1386"/>
      <c r="U52" s="1372"/>
      <c r="V52" s="1422"/>
      <c r="W52" s="1423"/>
      <c r="X52" s="1378"/>
      <c r="Y52" s="1378"/>
      <c r="Z52" s="873"/>
      <c r="AA52" s="835">
        <v>13446</v>
      </c>
      <c r="AB52" s="835">
        <v>23318</v>
      </c>
    </row>
    <row r="53" spans="1:28" ht="23.25" customHeight="1">
      <c r="A53" s="1271"/>
      <c r="B53" s="796" t="s">
        <v>7</v>
      </c>
      <c r="C53" s="797"/>
      <c r="D53" s="798"/>
      <c r="E53" s="1382"/>
      <c r="F53" s="1382"/>
      <c r="G53" s="798"/>
      <c r="H53" s="798"/>
      <c r="I53" s="1382"/>
      <c r="J53" s="1382"/>
      <c r="K53" s="799"/>
      <c r="L53" s="1383">
        <f>AA53</f>
        <v>117204</v>
      </c>
      <c r="M53" s="1384"/>
      <c r="N53" s="870">
        <f>N50+N51+N52</f>
        <v>3506</v>
      </c>
      <c r="O53" s="870">
        <f>O50+O51+O52</f>
        <v>120710</v>
      </c>
      <c r="P53" s="1383">
        <f>AB53</f>
        <v>149144</v>
      </c>
      <c r="Q53" s="1384"/>
      <c r="R53" s="870">
        <f>R50+R51+R52</f>
        <v>1986</v>
      </c>
      <c r="S53" s="1385">
        <f>S50+S51+S52</f>
        <v>151130</v>
      </c>
      <c r="T53" s="1385"/>
      <c r="U53" s="871"/>
      <c r="V53" s="1381">
        <f>N53+R53</f>
        <v>5492</v>
      </c>
      <c r="W53" s="1381"/>
      <c r="X53" s="1381"/>
      <c r="Y53" s="1381"/>
      <c r="Z53" s="800"/>
      <c r="AA53" s="835">
        <v>117204</v>
      </c>
      <c r="AB53" s="835">
        <v>149144</v>
      </c>
    </row>
    <row r="54" spans="1:26" ht="23.25" customHeight="1">
      <c r="A54" s="787"/>
      <c r="B54" s="1380"/>
      <c r="C54" s="1380"/>
      <c r="D54" s="1380"/>
      <c r="E54" s="1380"/>
      <c r="F54" s="1380"/>
      <c r="G54" s="1380"/>
      <c r="H54" s="1380"/>
      <c r="I54" s="1380"/>
      <c r="J54" s="1380"/>
      <c r="K54" s="1380"/>
      <c r="L54" s="1380"/>
      <c r="M54" s="1380"/>
      <c r="N54" s="1380"/>
      <c r="O54" s="1380"/>
      <c r="P54" s="1380"/>
      <c r="Q54" s="1380"/>
      <c r="R54" s="1380"/>
      <c r="S54" s="1380"/>
      <c r="T54" s="1380"/>
      <c r="U54" s="1380"/>
      <c r="V54" s="1380"/>
      <c r="W54" s="1380"/>
      <c r="X54" s="1380"/>
      <c r="Y54" s="1380"/>
      <c r="Z54" s="1380"/>
    </row>
    <row r="55" spans="1:26" ht="23.25" customHeight="1">
      <c r="A55" s="787"/>
      <c r="B55" s="1354" t="s">
        <v>457</v>
      </c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700"/>
    </row>
    <row r="56" spans="1:26" ht="21" customHeight="1">
      <c r="A56" s="787"/>
      <c r="B56" s="1357" t="s">
        <v>458</v>
      </c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57"/>
      <c r="N56" s="1357"/>
      <c r="O56" s="1357"/>
      <c r="P56" s="1357"/>
      <c r="Q56" s="1357"/>
      <c r="R56" s="1357"/>
      <c r="S56" s="1357"/>
      <c r="T56" s="1357"/>
      <c r="U56" s="1357"/>
      <c r="V56" s="1357"/>
      <c r="W56" s="1357"/>
      <c r="X56" s="1357"/>
      <c r="Y56" s="1357"/>
      <c r="Z56" s="1357"/>
    </row>
    <row r="57" spans="1:26" ht="20.25" customHeight="1">
      <c r="A57" s="787"/>
      <c r="B57" s="700"/>
      <c r="C57" s="700"/>
      <c r="D57" s="700"/>
      <c r="E57" s="700"/>
      <c r="F57" s="700"/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Q57" s="700"/>
      <c r="R57" s="700"/>
      <c r="S57" s="700"/>
      <c r="T57" s="700"/>
      <c r="U57" s="700"/>
      <c r="V57" s="700"/>
      <c r="W57" s="700"/>
      <c r="X57" s="700"/>
      <c r="Y57" s="700"/>
      <c r="Z57" s="700"/>
    </row>
    <row r="58" spans="1:26" ht="10.5" customHeight="1">
      <c r="A58" s="787"/>
      <c r="B58" s="700"/>
      <c r="C58" s="700"/>
      <c r="D58" s="700"/>
      <c r="E58" s="700"/>
      <c r="F58" s="700"/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00"/>
      <c r="S58" s="700"/>
      <c r="T58" s="700"/>
      <c r="U58" s="700"/>
      <c r="V58" s="700"/>
      <c r="W58" s="700"/>
      <c r="X58" s="700"/>
      <c r="Y58" s="700"/>
      <c r="Z58" s="700"/>
    </row>
    <row r="59" spans="1:26" ht="15.75" customHeight="1">
      <c r="A59" s="766"/>
      <c r="B59" s="766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</row>
    <row r="60" spans="1:26" ht="12.75" customHeight="1">
      <c r="A60" s="766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6"/>
      <c r="Y60" s="766"/>
      <c r="Z60" s="766"/>
    </row>
    <row r="61" spans="1:26" ht="12.75" customHeight="1">
      <c r="A61" s="766"/>
      <c r="B61" s="766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</row>
    <row r="62" spans="1:26" ht="13.5" customHeight="1">
      <c r="A62" s="766"/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</row>
    <row r="63" spans="1:26" ht="15.75" customHeight="1">
      <c r="A63" s="766"/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6"/>
    </row>
    <row r="64" spans="1:26" ht="0.75" customHeight="1" hidden="1">
      <c r="A64" s="766"/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6"/>
      <c r="Y64" s="766"/>
      <c r="Z64" s="766"/>
    </row>
    <row r="65" spans="1:26" ht="14.25" customHeight="1">
      <c r="A65" s="766"/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</row>
    <row r="66" spans="1:26" ht="14.25" customHeight="1">
      <c r="A66" s="766"/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6"/>
      <c r="Y66" s="766"/>
      <c r="Z66" s="766"/>
    </row>
    <row r="67" spans="1:26" ht="15.75" customHeight="1">
      <c r="A67" s="766"/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Z67" s="766"/>
    </row>
    <row r="68" spans="1:26" ht="18" customHeight="1">
      <c r="A68" s="766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Z68" s="766"/>
    </row>
    <row r="69" spans="1:26" ht="36" customHeight="1">
      <c r="A69" s="766"/>
      <c r="B69" s="766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</row>
    <row r="70" spans="1:26" ht="12.75" customHeight="1">
      <c r="A70" s="766"/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</row>
    <row r="71" spans="1:26" ht="12.75" customHeight="1">
      <c r="A71" s="766"/>
      <c r="B71" s="766"/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</row>
    <row r="72" spans="1:26" ht="12.75" customHeight="1">
      <c r="A72" s="766"/>
      <c r="B72" s="766"/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766"/>
      <c r="Z72" s="766"/>
    </row>
    <row r="73" spans="1:27" ht="15.75">
      <c r="A73" s="766"/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6"/>
      <c r="AA73" s="31"/>
    </row>
    <row r="74" spans="1:26" ht="14.25" customHeight="1">
      <c r="A74" s="766"/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</row>
    <row r="75" spans="1:26" ht="2.25" customHeight="1" hidden="1">
      <c r="A75" s="766"/>
      <c r="B75" s="766"/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6"/>
    </row>
    <row r="76" spans="1:26" ht="13.5" customHeight="1">
      <c r="A76" s="766"/>
      <c r="B76" s="766"/>
      <c r="C76" s="766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6"/>
      <c r="X76" s="766"/>
      <c r="Y76" s="766"/>
      <c r="Z76" s="766"/>
    </row>
    <row r="77" spans="1:26" ht="13.5" customHeight="1">
      <c r="A77" s="766"/>
      <c r="B77" s="766"/>
      <c r="C77" s="766"/>
      <c r="D77" s="766"/>
      <c r="E77" s="766"/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766"/>
      <c r="Y77" s="766"/>
      <c r="Z77" s="766"/>
    </row>
    <row r="78" spans="1:26" ht="13.5" customHeight="1">
      <c r="A78" s="766"/>
      <c r="B78" s="766"/>
      <c r="C78" s="766"/>
      <c r="D78" s="766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766"/>
      <c r="X78" s="766"/>
      <c r="Y78" s="766"/>
      <c r="Z78" s="766"/>
    </row>
    <row r="79" spans="1:26" ht="16.5" customHeight="1">
      <c r="A79" s="766"/>
      <c r="B79" s="766"/>
      <c r="C79" s="766"/>
      <c r="D79" s="766"/>
      <c r="E79" s="766"/>
      <c r="F79" s="766"/>
      <c r="G79" s="766"/>
      <c r="H79" s="766"/>
      <c r="I79" s="766"/>
      <c r="J79" s="766"/>
      <c r="K79" s="766"/>
      <c r="L79" s="766"/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766"/>
      <c r="Y79" s="766"/>
      <c r="Z79" s="766"/>
    </row>
    <row r="80" spans="1:26" ht="36.75" customHeight="1">
      <c r="A80" s="766"/>
      <c r="B80" s="766"/>
      <c r="C80" s="766"/>
      <c r="D80" s="766"/>
      <c r="E80" s="766"/>
      <c r="F80" s="766"/>
      <c r="G80" s="766"/>
      <c r="H80" s="766"/>
      <c r="I80" s="766"/>
      <c r="J80" s="766"/>
      <c r="K80" s="766"/>
      <c r="L80" s="766"/>
      <c r="M80" s="766"/>
      <c r="N80" s="766"/>
      <c r="O80" s="766"/>
      <c r="P80" s="766"/>
      <c r="Q80" s="766"/>
      <c r="R80" s="766"/>
      <c r="S80" s="766"/>
      <c r="T80" s="766"/>
      <c r="U80" s="766"/>
      <c r="V80" s="766"/>
      <c r="W80" s="766"/>
      <c r="X80" s="766"/>
      <c r="Y80" s="766"/>
      <c r="Z80" s="766"/>
    </row>
    <row r="81" spans="1:26" ht="12.75" customHeight="1">
      <c r="A81" s="766"/>
      <c r="B81" s="766"/>
      <c r="C81" s="766"/>
      <c r="D81" s="766"/>
      <c r="E81" s="766"/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6"/>
      <c r="T81" s="766"/>
      <c r="U81" s="766"/>
      <c r="V81" s="766"/>
      <c r="W81" s="766"/>
      <c r="X81" s="766"/>
      <c r="Y81" s="766"/>
      <c r="Z81" s="766"/>
    </row>
    <row r="82" spans="1:26" ht="12.75" customHeight="1">
      <c r="A82" s="766"/>
      <c r="B82" s="766"/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6"/>
      <c r="T82" s="766"/>
      <c r="U82" s="766"/>
      <c r="V82" s="766"/>
      <c r="W82" s="766"/>
      <c r="X82" s="766"/>
      <c r="Y82" s="766"/>
      <c r="Z82" s="766"/>
    </row>
    <row r="83" spans="1:30" ht="17.25" customHeight="1">
      <c r="A83" s="766"/>
      <c r="B83" s="766"/>
      <c r="C83" s="766"/>
      <c r="D83" s="766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66"/>
      <c r="X83" s="766"/>
      <c r="Y83" s="766"/>
      <c r="Z83" s="766"/>
      <c r="AA83" s="234" t="s">
        <v>303</v>
      </c>
      <c r="AB83" s="234" t="s">
        <v>303</v>
      </c>
      <c r="AC83" s="234" t="s">
        <v>303</v>
      </c>
      <c r="AD83" s="234" t="s">
        <v>303</v>
      </c>
    </row>
    <row r="84" spans="1:30" ht="12.75" customHeight="1">
      <c r="A84" s="766"/>
      <c r="B84" s="766"/>
      <c r="C84" s="766"/>
      <c r="D84" s="766"/>
      <c r="E84" s="766"/>
      <c r="F84" s="766"/>
      <c r="G84" s="766"/>
      <c r="H84" s="766"/>
      <c r="I84" s="766"/>
      <c r="J84" s="766"/>
      <c r="K84" s="766"/>
      <c r="L84" s="766"/>
      <c r="M84" s="766"/>
      <c r="N84" s="766"/>
      <c r="O84" s="766"/>
      <c r="P84" s="766"/>
      <c r="Q84" s="766"/>
      <c r="R84" s="766"/>
      <c r="S84" s="766"/>
      <c r="T84" s="766"/>
      <c r="U84" s="766"/>
      <c r="V84" s="766"/>
      <c r="W84" s="766"/>
      <c r="X84" s="766"/>
      <c r="Y84" s="766"/>
      <c r="Z84" s="766"/>
      <c r="AA84" s="234" t="s">
        <v>304</v>
      </c>
      <c r="AB84" s="234" t="s">
        <v>304</v>
      </c>
      <c r="AC84" s="234" t="s">
        <v>304</v>
      </c>
      <c r="AD84" s="234" t="s">
        <v>304</v>
      </c>
    </row>
    <row r="85" spans="1:26" ht="15.75" customHeight="1">
      <c r="A85" s="766"/>
      <c r="B85" s="766"/>
      <c r="C85" s="766"/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6"/>
      <c r="P85" s="766"/>
      <c r="Q85" s="766"/>
      <c r="R85" s="766"/>
      <c r="S85" s="766"/>
      <c r="T85" s="766"/>
      <c r="U85" s="766"/>
      <c r="V85" s="766"/>
      <c r="W85" s="766"/>
      <c r="X85" s="766"/>
      <c r="Y85" s="766"/>
      <c r="Z85" s="766"/>
    </row>
    <row r="86" spans="1:26" ht="3" customHeight="1" hidden="1">
      <c r="A86" s="766"/>
      <c r="B86" s="766"/>
      <c r="C86" s="766"/>
      <c r="D86" s="766"/>
      <c r="E86" s="766"/>
      <c r="F86" s="766"/>
      <c r="G86" s="766"/>
      <c r="H86" s="766"/>
      <c r="I86" s="766"/>
      <c r="J86" s="766"/>
      <c r="K86" s="766"/>
      <c r="L86" s="766"/>
      <c r="M86" s="766"/>
      <c r="N86" s="766"/>
      <c r="O86" s="766"/>
      <c r="P86" s="766"/>
      <c r="Q86" s="766"/>
      <c r="R86" s="766"/>
      <c r="S86" s="766"/>
      <c r="T86" s="766"/>
      <c r="U86" s="766"/>
      <c r="V86" s="766"/>
      <c r="W86" s="766"/>
      <c r="X86" s="766"/>
      <c r="Y86" s="766"/>
      <c r="Z86" s="766"/>
    </row>
    <row r="87" spans="1:26" ht="12.75" customHeight="1">
      <c r="A87" s="766"/>
      <c r="B87" s="766"/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6"/>
      <c r="T87" s="766"/>
      <c r="U87" s="766"/>
      <c r="V87" s="766"/>
      <c r="W87" s="766"/>
      <c r="X87" s="766"/>
      <c r="Y87" s="766"/>
      <c r="Z87" s="766"/>
    </row>
    <row r="88" spans="1:26" ht="12.75" customHeight="1">
      <c r="A88" s="766"/>
      <c r="B88" s="766"/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66"/>
    </row>
    <row r="89" spans="1:26" ht="12.75" customHeight="1">
      <c r="A89" s="766"/>
      <c r="B89" s="766"/>
      <c r="C89" s="766"/>
      <c r="D89" s="766"/>
      <c r="E89" s="766"/>
      <c r="F89" s="766"/>
      <c r="G89" s="766"/>
      <c r="H89" s="766"/>
      <c r="I89" s="766"/>
      <c r="J89" s="766"/>
      <c r="K89" s="766"/>
      <c r="L89" s="766"/>
      <c r="M89" s="766"/>
      <c r="N89" s="766"/>
      <c r="O89" s="766"/>
      <c r="P89" s="766"/>
      <c r="Q89" s="766"/>
      <c r="R89" s="766"/>
      <c r="S89" s="766"/>
      <c r="T89" s="766"/>
      <c r="U89" s="766"/>
      <c r="V89" s="766"/>
      <c r="W89" s="766"/>
      <c r="X89" s="766"/>
      <c r="Y89" s="766"/>
      <c r="Z89" s="766"/>
    </row>
    <row r="90" spans="1:26" ht="17.25" customHeight="1">
      <c r="A90" s="766"/>
      <c r="B90" s="766"/>
      <c r="C90" s="766"/>
      <c r="D90" s="766"/>
      <c r="E90" s="766"/>
      <c r="F90" s="766"/>
      <c r="G90" s="766"/>
      <c r="H90" s="766"/>
      <c r="I90" s="766"/>
      <c r="J90" s="766"/>
      <c r="K90" s="766"/>
      <c r="L90" s="766"/>
      <c r="M90" s="766"/>
      <c r="N90" s="766"/>
      <c r="O90" s="766"/>
      <c r="P90" s="766"/>
      <c r="Q90" s="766"/>
      <c r="R90" s="766"/>
      <c r="S90" s="766"/>
      <c r="T90" s="766"/>
      <c r="U90" s="766"/>
      <c r="V90" s="766"/>
      <c r="W90" s="766"/>
      <c r="X90" s="766"/>
      <c r="Y90" s="766"/>
      <c r="Z90" s="766"/>
    </row>
    <row r="91" spans="1:26" ht="15.75">
      <c r="A91" s="692"/>
      <c r="B91" s="701"/>
      <c r="C91" s="701"/>
      <c r="D91" s="701" t="s">
        <v>326</v>
      </c>
      <c r="E91" s="701"/>
      <c r="F91" s="701"/>
      <c r="G91" s="701"/>
      <c r="H91" s="701"/>
      <c r="I91" s="701"/>
      <c r="J91" s="701"/>
      <c r="K91" s="701"/>
      <c r="L91" s="695"/>
      <c r="M91" s="695"/>
      <c r="N91" s="701"/>
      <c r="O91" s="801"/>
      <c r="P91" s="801"/>
      <c r="Q91" s="801"/>
      <c r="R91" s="801"/>
      <c r="S91" s="801"/>
      <c r="T91" s="801"/>
      <c r="U91" s="801"/>
      <c r="V91" s="801"/>
      <c r="W91" s="701"/>
      <c r="X91" s="701"/>
      <c r="Y91" s="701"/>
      <c r="Z91" s="701"/>
    </row>
    <row r="92" spans="1:26" ht="15.75" customHeight="1">
      <c r="A92" s="699"/>
      <c r="B92" s="699"/>
      <c r="C92" s="699"/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701"/>
    </row>
    <row r="93" spans="1:26" ht="15.75" customHeight="1">
      <c r="A93" s="699"/>
      <c r="B93" s="699"/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701"/>
    </row>
    <row r="94" spans="1:26" ht="15.75" customHeight="1">
      <c r="A94" s="699"/>
      <c r="B94" s="699"/>
      <c r="C94" s="699"/>
      <c r="D94" s="699"/>
      <c r="E94" s="699"/>
      <c r="F94" s="699"/>
      <c r="G94" s="699"/>
      <c r="H94" s="699"/>
      <c r="I94" s="699"/>
      <c r="J94" s="699"/>
      <c r="K94" s="699"/>
      <c r="L94" s="699"/>
      <c r="M94" s="699"/>
      <c r="N94" s="699"/>
      <c r="O94" s="699"/>
      <c r="P94" s="699"/>
      <c r="Q94" s="699"/>
      <c r="R94" s="699"/>
      <c r="S94" s="699"/>
      <c r="T94" s="699"/>
      <c r="U94" s="699"/>
      <c r="V94" s="699"/>
      <c r="W94" s="699"/>
      <c r="X94" s="699"/>
      <c r="Y94" s="699"/>
      <c r="Z94" s="701"/>
    </row>
    <row r="95" spans="1:26" ht="15.75" customHeight="1">
      <c r="A95" s="699"/>
      <c r="B95" s="699"/>
      <c r="C95" s="699"/>
      <c r="D95" s="699"/>
      <c r="E95" s="699"/>
      <c r="F95" s="699"/>
      <c r="G95" s="699"/>
      <c r="H95" s="699"/>
      <c r="I95" s="699"/>
      <c r="J95" s="699"/>
      <c r="K95" s="699"/>
      <c r="L95" s="699"/>
      <c r="M95" s="699"/>
      <c r="N95" s="699"/>
      <c r="O95" s="699"/>
      <c r="P95" s="699"/>
      <c r="Q95" s="699"/>
      <c r="R95" s="699"/>
      <c r="S95" s="699"/>
      <c r="T95" s="699"/>
      <c r="U95" s="699"/>
      <c r="V95" s="699"/>
      <c r="W95" s="699"/>
      <c r="X95" s="699"/>
      <c r="Y95" s="699"/>
      <c r="Z95" s="701"/>
    </row>
    <row r="96" spans="1:26" ht="15.75" customHeight="1">
      <c r="A96" s="699"/>
      <c r="B96" s="699"/>
      <c r="C96" s="699"/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  <c r="O96" s="699"/>
      <c r="P96" s="699"/>
      <c r="Q96" s="699"/>
      <c r="R96" s="699"/>
      <c r="S96" s="699"/>
      <c r="T96" s="699"/>
      <c r="U96" s="699"/>
      <c r="V96" s="699"/>
      <c r="W96" s="699"/>
      <c r="X96" s="699"/>
      <c r="Y96" s="699"/>
      <c r="Z96" s="701"/>
    </row>
    <row r="97" spans="1:26" ht="15.75" customHeight="1">
      <c r="A97" s="699"/>
      <c r="B97" s="699"/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  <c r="X97" s="699"/>
      <c r="Y97" s="699"/>
      <c r="Z97" s="701"/>
    </row>
    <row r="98" spans="1:26" ht="15.75" customHeight="1">
      <c r="A98" s="699"/>
      <c r="B98" s="699"/>
      <c r="C98" s="699"/>
      <c r="D98" s="699"/>
      <c r="E98" s="699"/>
      <c r="F98" s="699"/>
      <c r="G98" s="699"/>
      <c r="H98" s="699"/>
      <c r="I98" s="699"/>
      <c r="J98" s="699"/>
      <c r="K98" s="699"/>
      <c r="L98" s="699"/>
      <c r="M98" s="699"/>
      <c r="N98" s="699"/>
      <c r="O98" s="699"/>
      <c r="P98" s="699"/>
      <c r="Q98" s="699"/>
      <c r="R98" s="699"/>
      <c r="S98" s="699"/>
      <c r="T98" s="699"/>
      <c r="U98" s="699"/>
      <c r="V98" s="699"/>
      <c r="W98" s="699"/>
      <c r="X98" s="699"/>
      <c r="Y98" s="699"/>
      <c r="Z98" s="701"/>
    </row>
    <row r="99" spans="1:26" ht="15.75" customHeight="1">
      <c r="A99" s="699"/>
      <c r="B99" s="699"/>
      <c r="C99" s="699"/>
      <c r="D99" s="699"/>
      <c r="E99" s="699"/>
      <c r="F99" s="699"/>
      <c r="G99" s="699"/>
      <c r="H99" s="699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  <c r="X99" s="699"/>
      <c r="Y99" s="699"/>
      <c r="Z99" s="701"/>
    </row>
    <row r="100" spans="1:26" ht="17.25" customHeight="1">
      <c r="A100" s="699"/>
      <c r="B100" s="699"/>
      <c r="C100" s="699"/>
      <c r="D100" s="699"/>
      <c r="E100" s="699"/>
      <c r="F100" s="699"/>
      <c r="G100" s="699"/>
      <c r="H100" s="699"/>
      <c r="I100" s="699"/>
      <c r="J100" s="699"/>
      <c r="K100" s="699"/>
      <c r="L100" s="699"/>
      <c r="M100" s="699"/>
      <c r="N100" s="699"/>
      <c r="O100" s="699"/>
      <c r="P100" s="699"/>
      <c r="Q100" s="699"/>
      <c r="R100" s="699"/>
      <c r="S100" s="699"/>
      <c r="T100" s="699"/>
      <c r="U100" s="699"/>
      <c r="V100" s="699"/>
      <c r="W100" s="699"/>
      <c r="X100" s="699"/>
      <c r="Y100" s="699"/>
      <c r="Z100" s="802"/>
    </row>
    <row r="101" spans="1:26" ht="15.75" customHeight="1">
      <c r="A101" s="699"/>
      <c r="B101" s="699"/>
      <c r="C101" s="699"/>
      <c r="D101" s="699"/>
      <c r="E101" s="699"/>
      <c r="F101" s="699"/>
      <c r="G101" s="699"/>
      <c r="H101" s="699"/>
      <c r="I101" s="699"/>
      <c r="J101" s="699"/>
      <c r="K101" s="699"/>
      <c r="L101" s="699"/>
      <c r="M101" s="699"/>
      <c r="N101" s="699"/>
      <c r="O101" s="699"/>
      <c r="P101" s="699"/>
      <c r="Q101" s="699"/>
      <c r="R101" s="699"/>
      <c r="S101" s="699"/>
      <c r="T101" s="699"/>
      <c r="U101" s="699"/>
      <c r="V101" s="699"/>
      <c r="W101" s="699"/>
      <c r="X101" s="699"/>
      <c r="Y101" s="699"/>
      <c r="Z101" s="691"/>
    </row>
    <row r="102" spans="1:26" ht="15.75" customHeight="1">
      <c r="A102" s="699"/>
      <c r="B102" s="699"/>
      <c r="C102" s="699"/>
      <c r="D102" s="699"/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699"/>
      <c r="T102" s="699"/>
      <c r="U102" s="699"/>
      <c r="V102" s="699"/>
      <c r="W102" s="699"/>
      <c r="X102" s="699"/>
      <c r="Y102" s="699"/>
      <c r="Z102" s="691"/>
    </row>
    <row r="103" spans="1:26" ht="15.75" customHeight="1">
      <c r="A103" s="699"/>
      <c r="B103" s="699"/>
      <c r="C103" s="699"/>
      <c r="D103" s="699"/>
      <c r="E103" s="699"/>
      <c r="F103" s="699"/>
      <c r="G103" s="699"/>
      <c r="H103" s="699"/>
      <c r="I103" s="699"/>
      <c r="J103" s="699"/>
      <c r="K103" s="699"/>
      <c r="L103" s="699"/>
      <c r="M103" s="699"/>
      <c r="N103" s="699"/>
      <c r="O103" s="699"/>
      <c r="P103" s="699"/>
      <c r="Q103" s="699"/>
      <c r="R103" s="699"/>
      <c r="S103" s="699"/>
      <c r="T103" s="699"/>
      <c r="U103" s="699"/>
      <c r="V103" s="699"/>
      <c r="W103" s="699"/>
      <c r="X103" s="699"/>
      <c r="Y103" s="699"/>
      <c r="Z103" s="691"/>
    </row>
    <row r="104" spans="1:26" ht="15.75" customHeight="1">
      <c r="A104" s="699"/>
      <c r="B104" s="699"/>
      <c r="C104" s="699"/>
      <c r="D104" s="699"/>
      <c r="E104" s="699"/>
      <c r="F104" s="699"/>
      <c r="G104" s="699"/>
      <c r="H104" s="699"/>
      <c r="I104" s="699"/>
      <c r="J104" s="699"/>
      <c r="K104" s="699"/>
      <c r="L104" s="699"/>
      <c r="M104" s="699"/>
      <c r="N104" s="699"/>
      <c r="O104" s="699"/>
      <c r="P104" s="699"/>
      <c r="Q104" s="699"/>
      <c r="R104" s="699"/>
      <c r="S104" s="699"/>
      <c r="T104" s="699"/>
      <c r="U104" s="699"/>
      <c r="V104" s="699"/>
      <c r="W104" s="699"/>
      <c r="X104" s="699"/>
      <c r="Y104" s="699"/>
      <c r="Z104" s="691"/>
    </row>
    <row r="105" spans="1:26" ht="15.75" customHeight="1">
      <c r="A105" s="699"/>
      <c r="B105" s="699"/>
      <c r="C105" s="699"/>
      <c r="D105" s="699"/>
      <c r="E105" s="699"/>
      <c r="F105" s="699"/>
      <c r="G105" s="699"/>
      <c r="H105" s="699"/>
      <c r="I105" s="699"/>
      <c r="J105" s="699"/>
      <c r="K105" s="699"/>
      <c r="L105" s="699"/>
      <c r="M105" s="699"/>
      <c r="N105" s="699"/>
      <c r="O105" s="699"/>
      <c r="P105" s="699"/>
      <c r="Q105" s="699"/>
      <c r="R105" s="699"/>
      <c r="S105" s="699"/>
      <c r="T105" s="699"/>
      <c r="U105" s="699"/>
      <c r="V105" s="699"/>
      <c r="W105" s="699"/>
      <c r="X105" s="699"/>
      <c r="Y105" s="699"/>
      <c r="Z105" s="691"/>
    </row>
    <row r="106" spans="1:26" ht="15.75" customHeight="1">
      <c r="A106" s="699"/>
      <c r="B106" s="699"/>
      <c r="C106" s="699"/>
      <c r="D106" s="699"/>
      <c r="E106" s="699"/>
      <c r="F106" s="699"/>
      <c r="G106" s="699"/>
      <c r="H106" s="699"/>
      <c r="I106" s="699"/>
      <c r="J106" s="699"/>
      <c r="K106" s="699"/>
      <c r="L106" s="699"/>
      <c r="M106" s="699"/>
      <c r="N106" s="699"/>
      <c r="O106" s="699"/>
      <c r="P106" s="699"/>
      <c r="Q106" s="699"/>
      <c r="R106" s="699"/>
      <c r="S106" s="699"/>
      <c r="T106" s="699"/>
      <c r="U106" s="699"/>
      <c r="V106" s="699"/>
      <c r="W106" s="699"/>
      <c r="X106" s="699"/>
      <c r="Y106" s="699"/>
      <c r="Z106" s="691"/>
    </row>
    <row r="107" spans="1:26" ht="15.75">
      <c r="A107" s="787"/>
      <c r="B107" s="787"/>
      <c r="C107" s="787"/>
      <c r="D107" s="787"/>
      <c r="E107" s="787"/>
      <c r="F107" s="787"/>
      <c r="G107" s="787"/>
      <c r="H107" s="787"/>
      <c r="I107" s="787"/>
      <c r="J107" s="787"/>
      <c r="K107" s="787"/>
      <c r="L107" s="787"/>
      <c r="M107" s="787"/>
      <c r="N107" s="787"/>
      <c r="O107" s="787"/>
      <c r="P107" s="787"/>
      <c r="Q107" s="787"/>
      <c r="R107" s="787"/>
      <c r="S107" s="787"/>
      <c r="T107" s="787"/>
      <c r="U107" s="765"/>
      <c r="V107" s="765"/>
      <c r="W107" s="691"/>
      <c r="X107" s="691"/>
      <c r="Y107" s="691"/>
      <c r="Z107" s="691"/>
    </row>
    <row r="108" spans="1:26" ht="15.75">
      <c r="A108" s="787"/>
      <c r="B108" s="787"/>
      <c r="C108" s="787"/>
      <c r="D108" s="787"/>
      <c r="E108" s="787"/>
      <c r="F108" s="787"/>
      <c r="G108" s="787"/>
      <c r="H108" s="787"/>
      <c r="I108" s="787"/>
      <c r="J108" s="787"/>
      <c r="K108" s="787"/>
      <c r="L108" s="787"/>
      <c r="M108" s="787"/>
      <c r="N108" s="787"/>
      <c r="O108" s="787"/>
      <c r="P108" s="787"/>
      <c r="Q108" s="787"/>
      <c r="R108" s="787"/>
      <c r="S108" s="787"/>
      <c r="T108" s="787"/>
      <c r="U108" s="765"/>
      <c r="V108" s="765"/>
      <c r="W108" s="691"/>
      <c r="X108" s="691"/>
      <c r="Y108" s="691"/>
      <c r="Z108" s="691"/>
    </row>
    <row r="109" spans="1:26" ht="15.75">
      <c r="A109" s="787"/>
      <c r="B109" s="787"/>
      <c r="C109" s="787"/>
      <c r="D109" s="787"/>
      <c r="E109" s="787"/>
      <c r="F109" s="787"/>
      <c r="G109" s="787"/>
      <c r="H109" s="787"/>
      <c r="I109" s="787"/>
      <c r="J109" s="787"/>
      <c r="K109" s="787"/>
      <c r="L109" s="787"/>
      <c r="M109" s="787"/>
      <c r="N109" s="787"/>
      <c r="O109" s="787"/>
      <c r="P109" s="787"/>
      <c r="Q109" s="787"/>
      <c r="R109" s="787"/>
      <c r="S109" s="787"/>
      <c r="T109" s="787"/>
      <c r="U109" s="765"/>
      <c r="V109" s="765"/>
      <c r="W109" s="691"/>
      <c r="X109" s="691"/>
      <c r="Y109" s="691"/>
      <c r="Z109" s="691"/>
    </row>
    <row r="110" spans="1:26" ht="15.75">
      <c r="A110" s="787"/>
      <c r="B110" s="787"/>
      <c r="C110" s="787"/>
      <c r="D110" s="787"/>
      <c r="E110" s="787"/>
      <c r="F110" s="787"/>
      <c r="G110" s="787"/>
      <c r="H110" s="787"/>
      <c r="I110" s="787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65"/>
      <c r="V110" s="765"/>
      <c r="W110" s="691"/>
      <c r="X110" s="691"/>
      <c r="Y110" s="691"/>
      <c r="Z110" s="691"/>
    </row>
    <row r="111" spans="1:26" ht="15.75">
      <c r="A111" s="787"/>
      <c r="B111" s="787"/>
      <c r="C111" s="787"/>
      <c r="D111" s="787"/>
      <c r="E111" s="787"/>
      <c r="F111" s="787"/>
      <c r="G111" s="787"/>
      <c r="H111" s="787"/>
      <c r="I111" s="787"/>
      <c r="J111" s="787"/>
      <c r="K111" s="787"/>
      <c r="L111" s="787"/>
      <c r="M111" s="787"/>
      <c r="N111" s="787"/>
      <c r="O111" s="787"/>
      <c r="P111" s="787"/>
      <c r="Q111" s="787"/>
      <c r="R111" s="787"/>
      <c r="S111" s="787"/>
      <c r="T111" s="787"/>
      <c r="U111" s="765"/>
      <c r="V111" s="765"/>
      <c r="W111" s="691"/>
      <c r="X111" s="691"/>
      <c r="Y111" s="691"/>
      <c r="Z111" s="691"/>
    </row>
    <row r="112" spans="1:26" ht="15.75">
      <c r="A112" s="787"/>
      <c r="B112" s="787"/>
      <c r="C112" s="787"/>
      <c r="D112" s="787"/>
      <c r="E112" s="787"/>
      <c r="F112" s="787"/>
      <c r="G112" s="787"/>
      <c r="H112" s="787"/>
      <c r="I112" s="787"/>
      <c r="J112" s="787"/>
      <c r="K112" s="787"/>
      <c r="L112" s="787"/>
      <c r="M112" s="787"/>
      <c r="N112" s="787"/>
      <c r="O112" s="787"/>
      <c r="P112" s="787"/>
      <c r="Q112" s="787"/>
      <c r="R112" s="787"/>
      <c r="S112" s="787"/>
      <c r="T112" s="787"/>
      <c r="U112" s="765"/>
      <c r="V112" s="765"/>
      <c r="W112" s="691"/>
      <c r="X112" s="691"/>
      <c r="Y112" s="691"/>
      <c r="Z112" s="691"/>
    </row>
    <row r="113" spans="1:26" ht="15.75">
      <c r="A113" s="787"/>
      <c r="B113" s="787"/>
      <c r="C113" s="787"/>
      <c r="D113" s="787"/>
      <c r="E113" s="787"/>
      <c r="F113" s="787"/>
      <c r="G113" s="787"/>
      <c r="H113" s="787"/>
      <c r="I113" s="787"/>
      <c r="J113" s="787"/>
      <c r="K113" s="787"/>
      <c r="L113" s="787"/>
      <c r="M113" s="787"/>
      <c r="N113" s="787"/>
      <c r="O113" s="787"/>
      <c r="P113" s="787"/>
      <c r="Q113" s="787"/>
      <c r="R113" s="787"/>
      <c r="S113" s="787"/>
      <c r="T113" s="787"/>
      <c r="U113" s="765"/>
      <c r="V113" s="765"/>
      <c r="W113" s="691"/>
      <c r="X113" s="691"/>
      <c r="Y113" s="691"/>
      <c r="Z113" s="691"/>
    </row>
    <row r="114" spans="1:26" ht="15.75">
      <c r="A114" s="787"/>
      <c r="B114" s="787"/>
      <c r="C114" s="787"/>
      <c r="D114" s="787"/>
      <c r="E114" s="787"/>
      <c r="F114" s="787"/>
      <c r="G114" s="787"/>
      <c r="H114" s="787"/>
      <c r="I114" s="787"/>
      <c r="J114" s="787"/>
      <c r="K114" s="787"/>
      <c r="L114" s="787"/>
      <c r="M114" s="787"/>
      <c r="N114" s="787"/>
      <c r="O114" s="787"/>
      <c r="P114" s="787"/>
      <c r="Q114" s="787"/>
      <c r="R114" s="787"/>
      <c r="S114" s="787"/>
      <c r="T114" s="787"/>
      <c r="U114" s="765"/>
      <c r="V114" s="765"/>
      <c r="W114" s="691"/>
      <c r="X114" s="691"/>
      <c r="Y114" s="691"/>
      <c r="Z114" s="691"/>
    </row>
    <row r="115" spans="1:26" ht="15.75">
      <c r="A115" s="787"/>
      <c r="B115" s="787"/>
      <c r="C115" s="787"/>
      <c r="D115" s="787"/>
      <c r="E115" s="787"/>
      <c r="F115" s="787"/>
      <c r="G115" s="787"/>
      <c r="H115" s="787"/>
      <c r="I115" s="787"/>
      <c r="J115" s="787"/>
      <c r="K115" s="787"/>
      <c r="L115" s="787"/>
      <c r="M115" s="787"/>
      <c r="N115" s="787"/>
      <c r="O115" s="787"/>
      <c r="P115" s="787"/>
      <c r="Q115" s="787"/>
      <c r="R115" s="787"/>
      <c r="S115" s="787"/>
      <c r="T115" s="787"/>
      <c r="U115" s="765"/>
      <c r="V115" s="765"/>
      <c r="W115" s="691"/>
      <c r="X115" s="691"/>
      <c r="Y115" s="691"/>
      <c r="Z115" s="691"/>
    </row>
    <row r="116" spans="1:26" ht="15.75">
      <c r="A116" s="787"/>
      <c r="B116" s="787"/>
      <c r="C116" s="787"/>
      <c r="D116" s="787"/>
      <c r="E116" s="787"/>
      <c r="F116" s="787"/>
      <c r="G116" s="787"/>
      <c r="H116" s="787"/>
      <c r="I116" s="787"/>
      <c r="J116" s="787"/>
      <c r="K116" s="787"/>
      <c r="L116" s="787"/>
      <c r="M116" s="787"/>
      <c r="N116" s="787"/>
      <c r="O116" s="787"/>
      <c r="P116" s="787"/>
      <c r="Q116" s="787"/>
      <c r="R116" s="787"/>
      <c r="S116" s="787"/>
      <c r="T116" s="787"/>
      <c r="U116" s="765"/>
      <c r="V116" s="765"/>
      <c r="W116" s="691"/>
      <c r="X116" s="691"/>
      <c r="Y116" s="691"/>
      <c r="Z116" s="691"/>
    </row>
    <row r="117" spans="1:26" ht="15.75">
      <c r="A117" s="787"/>
      <c r="B117" s="787"/>
      <c r="C117" s="787"/>
      <c r="D117" s="787"/>
      <c r="E117" s="787"/>
      <c r="F117" s="787"/>
      <c r="G117" s="787"/>
      <c r="H117" s="787"/>
      <c r="I117" s="787"/>
      <c r="J117" s="787"/>
      <c r="K117" s="787"/>
      <c r="L117" s="787"/>
      <c r="M117" s="787"/>
      <c r="N117" s="787"/>
      <c r="O117" s="787"/>
      <c r="P117" s="787"/>
      <c r="Q117" s="787"/>
      <c r="R117" s="787"/>
      <c r="S117" s="787"/>
      <c r="T117" s="787"/>
      <c r="U117" s="765"/>
      <c r="V117" s="765"/>
      <c r="W117" s="691"/>
      <c r="X117" s="691"/>
      <c r="Y117" s="691"/>
      <c r="Z117" s="691"/>
    </row>
    <row r="118" spans="1:26" ht="15.75">
      <c r="A118" s="787"/>
      <c r="B118" s="787"/>
      <c r="C118" s="787"/>
      <c r="D118" s="787"/>
      <c r="E118" s="787"/>
      <c r="F118" s="787"/>
      <c r="G118" s="787"/>
      <c r="H118" s="787"/>
      <c r="I118" s="787"/>
      <c r="J118" s="787"/>
      <c r="K118" s="787"/>
      <c r="L118" s="787"/>
      <c r="M118" s="787"/>
      <c r="N118" s="787"/>
      <c r="O118" s="787"/>
      <c r="P118" s="787"/>
      <c r="Q118" s="787"/>
      <c r="R118" s="787"/>
      <c r="S118" s="787"/>
      <c r="T118" s="787"/>
      <c r="U118" s="765"/>
      <c r="V118" s="765"/>
      <c r="W118" s="691"/>
      <c r="X118" s="691"/>
      <c r="Y118" s="691"/>
      <c r="Z118" s="691"/>
    </row>
    <row r="119" spans="1:26" ht="15.75">
      <c r="A119" s="787"/>
      <c r="B119" s="787"/>
      <c r="C119" s="787"/>
      <c r="D119" s="787"/>
      <c r="E119" s="787"/>
      <c r="F119" s="787"/>
      <c r="G119" s="787"/>
      <c r="H119" s="787"/>
      <c r="I119" s="787"/>
      <c r="J119" s="787"/>
      <c r="K119" s="787"/>
      <c r="L119" s="787"/>
      <c r="M119" s="787"/>
      <c r="N119" s="787"/>
      <c r="O119" s="787"/>
      <c r="P119" s="787"/>
      <c r="Q119" s="787"/>
      <c r="R119" s="787"/>
      <c r="S119" s="787"/>
      <c r="T119" s="787"/>
      <c r="U119" s="765"/>
      <c r="V119" s="765"/>
      <c r="W119" s="691"/>
      <c r="X119" s="691"/>
      <c r="Y119" s="691"/>
      <c r="Z119" s="691"/>
    </row>
    <row r="120" spans="1:26" ht="15.75">
      <c r="A120" s="787"/>
      <c r="B120" s="787"/>
      <c r="C120" s="787"/>
      <c r="D120" s="787"/>
      <c r="E120" s="787"/>
      <c r="F120" s="787"/>
      <c r="G120" s="787"/>
      <c r="H120" s="787"/>
      <c r="I120" s="787"/>
      <c r="J120" s="787"/>
      <c r="K120" s="787"/>
      <c r="L120" s="787"/>
      <c r="M120" s="787"/>
      <c r="N120" s="787"/>
      <c r="O120" s="787"/>
      <c r="P120" s="787"/>
      <c r="Q120" s="787"/>
      <c r="R120" s="787"/>
      <c r="S120" s="787"/>
      <c r="T120" s="787"/>
      <c r="U120" s="765"/>
      <c r="V120" s="765"/>
      <c r="W120" s="691"/>
      <c r="X120" s="691"/>
      <c r="Y120" s="691"/>
      <c r="Z120" s="691"/>
    </row>
    <row r="121" spans="1:26" ht="15.75">
      <c r="A121" s="787"/>
      <c r="B121" s="787"/>
      <c r="C121" s="787"/>
      <c r="D121" s="787"/>
      <c r="E121" s="787"/>
      <c r="F121" s="787"/>
      <c r="G121" s="787"/>
      <c r="H121" s="787"/>
      <c r="I121" s="787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787"/>
      <c r="U121" s="765"/>
      <c r="V121" s="765"/>
      <c r="W121" s="691"/>
      <c r="X121" s="691"/>
      <c r="Y121" s="691"/>
      <c r="Z121" s="691"/>
    </row>
    <row r="122" spans="1:26" ht="15.75">
      <c r="A122" s="787"/>
      <c r="B122" s="787"/>
      <c r="C122" s="787"/>
      <c r="D122" s="787"/>
      <c r="E122" s="787"/>
      <c r="F122" s="787"/>
      <c r="G122" s="787"/>
      <c r="H122" s="787"/>
      <c r="I122" s="787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787"/>
      <c r="U122" s="765"/>
      <c r="V122" s="765"/>
      <c r="W122" s="691"/>
      <c r="X122" s="691"/>
      <c r="Y122" s="691"/>
      <c r="Z122" s="691"/>
    </row>
    <row r="123" spans="1:26" ht="15.75">
      <c r="A123" s="787"/>
      <c r="B123" s="787"/>
      <c r="C123" s="787"/>
      <c r="D123" s="787"/>
      <c r="E123" s="787"/>
      <c r="F123" s="787"/>
      <c r="G123" s="787"/>
      <c r="H123" s="787"/>
      <c r="I123" s="787"/>
      <c r="J123" s="787"/>
      <c r="K123" s="787"/>
      <c r="L123" s="787"/>
      <c r="M123" s="787"/>
      <c r="N123" s="787"/>
      <c r="O123" s="787"/>
      <c r="P123" s="787"/>
      <c r="Q123" s="787"/>
      <c r="R123" s="787"/>
      <c r="S123" s="787"/>
      <c r="T123" s="787"/>
      <c r="U123" s="765"/>
      <c r="V123" s="765"/>
      <c r="W123" s="691"/>
      <c r="X123" s="691"/>
      <c r="Y123" s="691"/>
      <c r="Z123" s="691"/>
    </row>
    <row r="124" spans="1:26" ht="15.75">
      <c r="A124" s="787"/>
      <c r="B124" s="787"/>
      <c r="C124" s="787"/>
      <c r="D124" s="787"/>
      <c r="E124" s="787"/>
      <c r="F124" s="787"/>
      <c r="G124" s="787"/>
      <c r="H124" s="787"/>
      <c r="I124" s="787"/>
      <c r="J124" s="787"/>
      <c r="K124" s="787"/>
      <c r="L124" s="787"/>
      <c r="M124" s="787"/>
      <c r="N124" s="787"/>
      <c r="O124" s="787"/>
      <c r="P124" s="787"/>
      <c r="Q124" s="787"/>
      <c r="R124" s="787"/>
      <c r="S124" s="787"/>
      <c r="T124" s="787"/>
      <c r="U124" s="765"/>
      <c r="V124" s="765"/>
      <c r="W124" s="691"/>
      <c r="X124" s="691"/>
      <c r="Y124" s="691"/>
      <c r="Z124" s="691"/>
    </row>
    <row r="125" spans="1:26" ht="15.75">
      <c r="A125" s="787"/>
      <c r="B125" s="787"/>
      <c r="C125" s="787"/>
      <c r="D125" s="787"/>
      <c r="E125" s="787"/>
      <c r="F125" s="787"/>
      <c r="G125" s="787"/>
      <c r="H125" s="787"/>
      <c r="I125" s="787"/>
      <c r="J125" s="787"/>
      <c r="K125" s="787"/>
      <c r="L125" s="787"/>
      <c r="M125" s="787"/>
      <c r="N125" s="787"/>
      <c r="O125" s="787"/>
      <c r="P125" s="787"/>
      <c r="Q125" s="787"/>
      <c r="R125" s="787"/>
      <c r="S125" s="787"/>
      <c r="T125" s="787"/>
      <c r="U125" s="765"/>
      <c r="V125" s="765"/>
      <c r="W125" s="691"/>
      <c r="X125" s="691"/>
      <c r="Y125" s="691"/>
      <c r="Z125" s="691"/>
    </row>
    <row r="126" spans="1:26" ht="15.75">
      <c r="A126" s="787"/>
      <c r="B126" s="787"/>
      <c r="C126" s="787"/>
      <c r="D126" s="787"/>
      <c r="E126" s="787"/>
      <c r="F126" s="787"/>
      <c r="G126" s="787"/>
      <c r="H126" s="787"/>
      <c r="I126" s="787"/>
      <c r="J126" s="787"/>
      <c r="K126" s="787"/>
      <c r="L126" s="787"/>
      <c r="M126" s="787"/>
      <c r="N126" s="787"/>
      <c r="O126" s="787"/>
      <c r="P126" s="787"/>
      <c r="Q126" s="787"/>
      <c r="R126" s="787"/>
      <c r="S126" s="787"/>
      <c r="T126" s="787"/>
      <c r="U126" s="765"/>
      <c r="V126" s="765"/>
      <c r="W126" s="691"/>
      <c r="X126" s="691"/>
      <c r="Y126" s="691"/>
      <c r="Z126" s="691"/>
    </row>
    <row r="127" spans="1:26" ht="15.75">
      <c r="A127" s="787"/>
      <c r="B127" s="787"/>
      <c r="C127" s="787"/>
      <c r="D127" s="787"/>
      <c r="E127" s="787"/>
      <c r="F127" s="787"/>
      <c r="G127" s="787"/>
      <c r="H127" s="787"/>
      <c r="I127" s="787"/>
      <c r="J127" s="787"/>
      <c r="K127" s="787"/>
      <c r="L127" s="787"/>
      <c r="M127" s="787"/>
      <c r="N127" s="787"/>
      <c r="O127" s="787"/>
      <c r="P127" s="787"/>
      <c r="Q127" s="787"/>
      <c r="R127" s="787"/>
      <c r="S127" s="787"/>
      <c r="T127" s="787"/>
      <c r="U127" s="765"/>
      <c r="V127" s="765"/>
      <c r="W127" s="691"/>
      <c r="X127" s="691"/>
      <c r="Y127" s="691"/>
      <c r="Z127" s="691"/>
    </row>
    <row r="128" spans="1:26" ht="15.75">
      <c r="A128" s="787"/>
      <c r="B128" s="787"/>
      <c r="C128" s="787"/>
      <c r="D128" s="787"/>
      <c r="E128" s="787"/>
      <c r="F128" s="787"/>
      <c r="G128" s="787"/>
      <c r="H128" s="787"/>
      <c r="I128" s="787"/>
      <c r="J128" s="787"/>
      <c r="K128" s="787"/>
      <c r="L128" s="787"/>
      <c r="M128" s="787"/>
      <c r="N128" s="787"/>
      <c r="O128" s="787"/>
      <c r="P128" s="787"/>
      <c r="Q128" s="787"/>
      <c r="R128" s="787"/>
      <c r="S128" s="787"/>
      <c r="T128" s="787"/>
      <c r="U128" s="765"/>
      <c r="V128" s="765"/>
      <c r="W128" s="691"/>
      <c r="X128" s="691"/>
      <c r="Y128" s="691"/>
      <c r="Z128" s="691"/>
    </row>
    <row r="129" spans="1:26" ht="15.75">
      <c r="A129" s="787"/>
      <c r="B129" s="787"/>
      <c r="C129" s="787"/>
      <c r="D129" s="787"/>
      <c r="E129" s="787"/>
      <c r="F129" s="787"/>
      <c r="G129" s="787"/>
      <c r="H129" s="787"/>
      <c r="I129" s="787"/>
      <c r="J129" s="787"/>
      <c r="K129" s="787"/>
      <c r="L129" s="787"/>
      <c r="M129" s="787"/>
      <c r="N129" s="787"/>
      <c r="O129" s="787"/>
      <c r="P129" s="787"/>
      <c r="Q129" s="787"/>
      <c r="R129" s="787"/>
      <c r="S129" s="787"/>
      <c r="T129" s="787"/>
      <c r="U129" s="765"/>
      <c r="V129" s="765"/>
      <c r="W129" s="691"/>
      <c r="X129" s="691"/>
      <c r="Y129" s="691"/>
      <c r="Z129" s="691"/>
    </row>
    <row r="130" spans="1:26" ht="15.75">
      <c r="A130" s="787"/>
      <c r="B130" s="787"/>
      <c r="C130" s="787"/>
      <c r="D130" s="787"/>
      <c r="E130" s="787"/>
      <c r="F130" s="787"/>
      <c r="G130" s="787"/>
      <c r="H130" s="787"/>
      <c r="I130" s="787"/>
      <c r="J130" s="787"/>
      <c r="K130" s="787"/>
      <c r="L130" s="787"/>
      <c r="M130" s="787"/>
      <c r="N130" s="787"/>
      <c r="O130" s="787"/>
      <c r="P130" s="787"/>
      <c r="Q130" s="787"/>
      <c r="R130" s="787"/>
      <c r="S130" s="787"/>
      <c r="T130" s="787"/>
      <c r="U130" s="765"/>
      <c r="V130" s="765"/>
      <c r="W130" s="691"/>
      <c r="X130" s="691"/>
      <c r="Y130" s="691"/>
      <c r="Z130" s="691"/>
    </row>
    <row r="131" spans="1:26" ht="15.75">
      <c r="A131" s="787"/>
      <c r="B131" s="787"/>
      <c r="C131" s="787"/>
      <c r="D131" s="787"/>
      <c r="E131" s="787"/>
      <c r="F131" s="787"/>
      <c r="G131" s="787"/>
      <c r="H131" s="787"/>
      <c r="I131" s="787"/>
      <c r="J131" s="787"/>
      <c r="K131" s="787"/>
      <c r="L131" s="787"/>
      <c r="M131" s="787"/>
      <c r="N131" s="787"/>
      <c r="O131" s="787"/>
      <c r="P131" s="787"/>
      <c r="Q131" s="787"/>
      <c r="R131" s="787"/>
      <c r="S131" s="787"/>
      <c r="T131" s="787"/>
      <c r="U131" s="765"/>
      <c r="V131" s="765"/>
      <c r="W131" s="691"/>
      <c r="X131" s="691"/>
      <c r="Y131" s="691"/>
      <c r="Z131" s="691"/>
    </row>
    <row r="132" spans="1:26" ht="15.75">
      <c r="A132" s="787"/>
      <c r="B132" s="787"/>
      <c r="C132" s="787"/>
      <c r="D132" s="787"/>
      <c r="E132" s="787"/>
      <c r="F132" s="787"/>
      <c r="G132" s="787"/>
      <c r="H132" s="787"/>
      <c r="I132" s="787"/>
      <c r="J132" s="787"/>
      <c r="K132" s="787"/>
      <c r="L132" s="787"/>
      <c r="M132" s="787"/>
      <c r="N132" s="787"/>
      <c r="O132" s="787"/>
      <c r="P132" s="787"/>
      <c r="Q132" s="787"/>
      <c r="R132" s="787"/>
      <c r="S132" s="787"/>
      <c r="T132" s="787"/>
      <c r="U132" s="765"/>
      <c r="V132" s="765"/>
      <c r="W132" s="691"/>
      <c r="X132" s="691"/>
      <c r="Y132" s="691"/>
      <c r="Z132" s="691"/>
    </row>
    <row r="133" spans="1:26" ht="15.75">
      <c r="A133" s="787"/>
      <c r="B133" s="787"/>
      <c r="C133" s="787"/>
      <c r="D133" s="787"/>
      <c r="E133" s="787"/>
      <c r="F133" s="787"/>
      <c r="G133" s="787"/>
      <c r="H133" s="787"/>
      <c r="I133" s="787"/>
      <c r="J133" s="787"/>
      <c r="K133" s="787"/>
      <c r="L133" s="787"/>
      <c r="M133" s="787"/>
      <c r="N133" s="787"/>
      <c r="O133" s="787"/>
      <c r="P133" s="787"/>
      <c r="Q133" s="787"/>
      <c r="R133" s="787"/>
      <c r="S133" s="787"/>
      <c r="T133" s="787"/>
      <c r="U133" s="765"/>
      <c r="V133" s="765"/>
      <c r="W133" s="691"/>
      <c r="X133" s="691"/>
      <c r="Y133" s="691"/>
      <c r="Z133" s="691"/>
    </row>
    <row r="134" spans="1:26" ht="15.75">
      <c r="A134" s="787"/>
      <c r="B134" s="787"/>
      <c r="C134" s="787"/>
      <c r="D134" s="787"/>
      <c r="E134" s="787"/>
      <c r="F134" s="787"/>
      <c r="G134" s="787"/>
      <c r="H134" s="787"/>
      <c r="I134" s="787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65"/>
      <c r="V134" s="765"/>
      <c r="W134" s="691"/>
      <c r="X134" s="691"/>
      <c r="Y134" s="691"/>
      <c r="Z134" s="691"/>
    </row>
    <row r="135" spans="1:26" ht="15.75">
      <c r="A135" s="787"/>
      <c r="B135" s="787"/>
      <c r="C135" s="787"/>
      <c r="D135" s="787"/>
      <c r="E135" s="787"/>
      <c r="F135" s="787"/>
      <c r="G135" s="787"/>
      <c r="H135" s="787"/>
      <c r="I135" s="787"/>
      <c r="J135" s="787"/>
      <c r="K135" s="787"/>
      <c r="L135" s="787"/>
      <c r="M135" s="787"/>
      <c r="N135" s="787"/>
      <c r="O135" s="787"/>
      <c r="P135" s="787"/>
      <c r="Q135" s="787"/>
      <c r="R135" s="787"/>
      <c r="S135" s="787"/>
      <c r="T135" s="787"/>
      <c r="U135" s="765"/>
      <c r="V135" s="765"/>
      <c r="W135" s="691"/>
      <c r="X135" s="691"/>
      <c r="Y135" s="691"/>
      <c r="Z135" s="691"/>
    </row>
    <row r="136" spans="1:26" ht="15.75">
      <c r="A136" s="787"/>
      <c r="B136" s="787"/>
      <c r="C136" s="787"/>
      <c r="D136" s="787"/>
      <c r="E136" s="787"/>
      <c r="F136" s="787"/>
      <c r="G136" s="787"/>
      <c r="H136" s="787"/>
      <c r="I136" s="787"/>
      <c r="J136" s="787"/>
      <c r="K136" s="787"/>
      <c r="L136" s="787"/>
      <c r="M136" s="787"/>
      <c r="N136" s="787"/>
      <c r="O136" s="787"/>
      <c r="P136" s="787"/>
      <c r="Q136" s="787"/>
      <c r="R136" s="787"/>
      <c r="S136" s="787"/>
      <c r="T136" s="787"/>
      <c r="U136" s="765"/>
      <c r="V136" s="765"/>
      <c r="W136" s="691"/>
      <c r="X136" s="691"/>
      <c r="Y136" s="691"/>
      <c r="Z136" s="691"/>
    </row>
    <row r="137" spans="1:26" ht="15.75">
      <c r="A137" s="787"/>
      <c r="B137" s="787"/>
      <c r="C137" s="787"/>
      <c r="D137" s="787"/>
      <c r="E137" s="787"/>
      <c r="F137" s="787"/>
      <c r="G137" s="787"/>
      <c r="H137" s="787"/>
      <c r="I137" s="787"/>
      <c r="J137" s="787"/>
      <c r="K137" s="787"/>
      <c r="L137" s="787"/>
      <c r="M137" s="787"/>
      <c r="N137" s="787"/>
      <c r="O137" s="787"/>
      <c r="P137" s="787"/>
      <c r="Q137" s="787"/>
      <c r="R137" s="787"/>
      <c r="S137" s="787"/>
      <c r="T137" s="787"/>
      <c r="U137" s="765"/>
      <c r="V137" s="765"/>
      <c r="W137" s="691"/>
      <c r="X137" s="691"/>
      <c r="Y137" s="691"/>
      <c r="Z137" s="691"/>
    </row>
    <row r="138" spans="1:26" ht="15.75">
      <c r="A138" s="787"/>
      <c r="B138" s="787"/>
      <c r="C138" s="787"/>
      <c r="D138" s="787"/>
      <c r="E138" s="787"/>
      <c r="F138" s="787"/>
      <c r="G138" s="787"/>
      <c r="H138" s="787"/>
      <c r="I138" s="787"/>
      <c r="J138" s="787"/>
      <c r="K138" s="787"/>
      <c r="L138" s="787"/>
      <c r="M138" s="787"/>
      <c r="N138" s="787"/>
      <c r="O138" s="787"/>
      <c r="P138" s="787"/>
      <c r="Q138" s="787"/>
      <c r="R138" s="787"/>
      <c r="S138" s="787"/>
      <c r="T138" s="787"/>
      <c r="U138" s="765"/>
      <c r="V138" s="765"/>
      <c r="W138" s="691"/>
      <c r="X138" s="691"/>
      <c r="Y138" s="691"/>
      <c r="Z138" s="691"/>
    </row>
    <row r="139" spans="1:26" ht="15.75">
      <c r="A139" s="787"/>
      <c r="B139" s="787"/>
      <c r="C139" s="787"/>
      <c r="D139" s="787"/>
      <c r="E139" s="787"/>
      <c r="F139" s="787"/>
      <c r="G139" s="787"/>
      <c r="H139" s="787"/>
      <c r="I139" s="787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65"/>
      <c r="V139" s="765"/>
      <c r="W139" s="691"/>
      <c r="X139" s="691"/>
      <c r="Y139" s="691"/>
      <c r="Z139" s="691"/>
    </row>
    <row r="140" spans="1:26" ht="15.75">
      <c r="A140" s="787"/>
      <c r="B140" s="787"/>
      <c r="C140" s="787"/>
      <c r="D140" s="787"/>
      <c r="E140" s="787"/>
      <c r="F140" s="787"/>
      <c r="G140" s="787"/>
      <c r="H140" s="787"/>
      <c r="I140" s="787"/>
      <c r="J140" s="787"/>
      <c r="K140" s="787"/>
      <c r="L140" s="787"/>
      <c r="M140" s="787"/>
      <c r="N140" s="787"/>
      <c r="O140" s="787"/>
      <c r="P140" s="787"/>
      <c r="Q140" s="787"/>
      <c r="R140" s="787"/>
      <c r="S140" s="787"/>
      <c r="T140" s="787"/>
      <c r="U140" s="765"/>
      <c r="V140" s="765"/>
      <c r="W140" s="691"/>
      <c r="X140" s="691"/>
      <c r="Y140" s="691"/>
      <c r="Z140" s="691"/>
    </row>
    <row r="141" spans="1:26" ht="15.75">
      <c r="A141" s="787"/>
      <c r="B141" s="787"/>
      <c r="C141" s="787"/>
      <c r="D141" s="787"/>
      <c r="E141" s="787"/>
      <c r="F141" s="787"/>
      <c r="G141" s="787"/>
      <c r="H141" s="787"/>
      <c r="I141" s="787"/>
      <c r="J141" s="787"/>
      <c r="K141" s="787"/>
      <c r="L141" s="787"/>
      <c r="M141" s="787"/>
      <c r="N141" s="787"/>
      <c r="O141" s="787"/>
      <c r="P141" s="787"/>
      <c r="Q141" s="787"/>
      <c r="R141" s="787"/>
      <c r="S141" s="787"/>
      <c r="T141" s="787"/>
      <c r="U141" s="765"/>
      <c r="V141" s="765"/>
      <c r="W141" s="691"/>
      <c r="X141" s="691"/>
      <c r="Y141" s="691"/>
      <c r="Z141" s="691"/>
    </row>
    <row r="142" spans="1:26" ht="15.75">
      <c r="A142" s="787"/>
      <c r="B142" s="787"/>
      <c r="C142" s="787"/>
      <c r="D142" s="787"/>
      <c r="E142" s="787"/>
      <c r="F142" s="787"/>
      <c r="G142" s="787"/>
      <c r="H142" s="787"/>
      <c r="I142" s="787"/>
      <c r="J142" s="787"/>
      <c r="K142" s="787"/>
      <c r="L142" s="787"/>
      <c r="M142" s="787"/>
      <c r="N142" s="787"/>
      <c r="O142" s="787"/>
      <c r="P142" s="787"/>
      <c r="Q142" s="787"/>
      <c r="R142" s="787"/>
      <c r="S142" s="787"/>
      <c r="T142" s="787"/>
      <c r="U142" s="765"/>
      <c r="V142" s="765"/>
      <c r="W142" s="691"/>
      <c r="X142" s="691"/>
      <c r="Y142" s="691"/>
      <c r="Z142" s="691"/>
    </row>
    <row r="143" spans="1:26" ht="15.75">
      <c r="A143" s="787"/>
      <c r="B143" s="787"/>
      <c r="C143" s="787"/>
      <c r="D143" s="787"/>
      <c r="E143" s="787"/>
      <c r="F143" s="787"/>
      <c r="G143" s="787"/>
      <c r="H143" s="787"/>
      <c r="I143" s="787"/>
      <c r="J143" s="787"/>
      <c r="K143" s="787"/>
      <c r="L143" s="787"/>
      <c r="M143" s="787"/>
      <c r="N143" s="787"/>
      <c r="O143" s="787"/>
      <c r="P143" s="787"/>
      <c r="Q143" s="787"/>
      <c r="R143" s="787"/>
      <c r="S143" s="787"/>
      <c r="T143" s="787"/>
      <c r="U143" s="765"/>
      <c r="V143" s="765"/>
      <c r="W143" s="691"/>
      <c r="X143" s="691"/>
      <c r="Y143" s="691"/>
      <c r="Z143" s="691"/>
    </row>
    <row r="144" spans="1:26" ht="15.75">
      <c r="A144" s="787"/>
      <c r="B144" s="787"/>
      <c r="C144" s="787"/>
      <c r="D144" s="787"/>
      <c r="E144" s="787"/>
      <c r="F144" s="787"/>
      <c r="G144" s="787"/>
      <c r="H144" s="787"/>
      <c r="I144" s="787"/>
      <c r="J144" s="787"/>
      <c r="K144" s="787"/>
      <c r="L144" s="787"/>
      <c r="M144" s="787"/>
      <c r="N144" s="787"/>
      <c r="O144" s="787"/>
      <c r="P144" s="787"/>
      <c r="Q144" s="787"/>
      <c r="R144" s="787"/>
      <c r="S144" s="787"/>
      <c r="T144" s="787"/>
      <c r="U144" s="765"/>
      <c r="V144" s="765"/>
      <c r="W144" s="691"/>
      <c r="X144" s="691"/>
      <c r="Y144" s="691"/>
      <c r="Z144" s="691"/>
    </row>
    <row r="145" spans="1:26" ht="15.75">
      <c r="A145" s="787"/>
      <c r="B145" s="787"/>
      <c r="C145" s="787"/>
      <c r="D145" s="787"/>
      <c r="E145" s="787"/>
      <c r="F145" s="787"/>
      <c r="G145" s="787"/>
      <c r="H145" s="787"/>
      <c r="I145" s="787"/>
      <c r="J145" s="787"/>
      <c r="K145" s="787"/>
      <c r="L145" s="787"/>
      <c r="M145" s="787"/>
      <c r="N145" s="787"/>
      <c r="O145" s="787"/>
      <c r="P145" s="787"/>
      <c r="Q145" s="787"/>
      <c r="R145" s="787"/>
      <c r="S145" s="787"/>
      <c r="T145" s="787"/>
      <c r="U145" s="765"/>
      <c r="V145" s="765"/>
      <c r="W145" s="691"/>
      <c r="X145" s="691"/>
      <c r="Y145" s="691"/>
      <c r="Z145" s="691"/>
    </row>
    <row r="146" spans="1:26" ht="15.75">
      <c r="A146" s="787"/>
      <c r="B146" s="787"/>
      <c r="C146" s="787"/>
      <c r="D146" s="787"/>
      <c r="E146" s="787"/>
      <c r="F146" s="787"/>
      <c r="G146" s="787"/>
      <c r="H146" s="787"/>
      <c r="I146" s="787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65"/>
      <c r="V146" s="765"/>
      <c r="W146" s="691"/>
      <c r="X146" s="691"/>
      <c r="Y146" s="691"/>
      <c r="Z146" s="691"/>
    </row>
    <row r="147" spans="1:26" ht="15.75">
      <c r="A147" s="787"/>
      <c r="B147" s="787"/>
      <c r="C147" s="787"/>
      <c r="D147" s="787"/>
      <c r="E147" s="787"/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65"/>
      <c r="V147" s="765"/>
      <c r="W147" s="691"/>
      <c r="X147" s="691"/>
      <c r="Y147" s="691"/>
      <c r="Z147" s="691"/>
    </row>
    <row r="148" spans="1:26" ht="15.75">
      <c r="A148" s="787"/>
      <c r="B148" s="787"/>
      <c r="C148" s="787"/>
      <c r="D148" s="787"/>
      <c r="E148" s="787"/>
      <c r="F148" s="787"/>
      <c r="G148" s="787"/>
      <c r="H148" s="787"/>
      <c r="I148" s="787"/>
      <c r="J148" s="787"/>
      <c r="K148" s="787"/>
      <c r="L148" s="787"/>
      <c r="M148" s="787"/>
      <c r="N148" s="787"/>
      <c r="O148" s="787"/>
      <c r="P148" s="787"/>
      <c r="Q148" s="787"/>
      <c r="R148" s="787"/>
      <c r="S148" s="787"/>
      <c r="T148" s="787"/>
      <c r="U148" s="765"/>
      <c r="V148" s="765"/>
      <c r="W148" s="691"/>
      <c r="X148" s="691"/>
      <c r="Y148" s="691"/>
      <c r="Z148" s="691"/>
    </row>
    <row r="149" spans="1:26" ht="15.75">
      <c r="A149" s="787"/>
      <c r="B149" s="787"/>
      <c r="C149" s="787"/>
      <c r="D149" s="787"/>
      <c r="E149" s="787"/>
      <c r="F149" s="787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65"/>
      <c r="V149" s="765"/>
      <c r="W149" s="691"/>
      <c r="X149" s="691"/>
      <c r="Y149" s="691"/>
      <c r="Z149" s="691"/>
    </row>
    <row r="150" spans="1:26" ht="15.75">
      <c r="A150" s="787"/>
      <c r="B150" s="787"/>
      <c r="C150" s="787"/>
      <c r="D150" s="787"/>
      <c r="E150" s="787"/>
      <c r="F150" s="787"/>
      <c r="G150" s="787"/>
      <c r="H150" s="787"/>
      <c r="I150" s="787"/>
      <c r="J150" s="787"/>
      <c r="K150" s="787"/>
      <c r="L150" s="787"/>
      <c r="M150" s="787"/>
      <c r="N150" s="787"/>
      <c r="O150" s="787"/>
      <c r="P150" s="787"/>
      <c r="Q150" s="787"/>
      <c r="R150" s="787"/>
      <c r="S150" s="787"/>
      <c r="T150" s="787"/>
      <c r="U150" s="765"/>
      <c r="V150" s="765"/>
      <c r="W150" s="691"/>
      <c r="X150" s="691"/>
      <c r="Y150" s="691"/>
      <c r="Z150" s="691"/>
    </row>
    <row r="151" spans="1:26" ht="15.75">
      <c r="A151" s="787"/>
      <c r="B151" s="787"/>
      <c r="C151" s="787"/>
      <c r="D151" s="787"/>
      <c r="E151" s="787"/>
      <c r="F151" s="787"/>
      <c r="G151" s="787"/>
      <c r="H151" s="787"/>
      <c r="I151" s="787"/>
      <c r="J151" s="787"/>
      <c r="K151" s="787"/>
      <c r="L151" s="787"/>
      <c r="M151" s="787"/>
      <c r="N151" s="787"/>
      <c r="O151" s="787"/>
      <c r="P151" s="787"/>
      <c r="Q151" s="787"/>
      <c r="R151" s="787"/>
      <c r="S151" s="787"/>
      <c r="T151" s="787"/>
      <c r="U151" s="765"/>
      <c r="V151" s="765"/>
      <c r="W151" s="691"/>
      <c r="X151" s="691"/>
      <c r="Y151" s="691"/>
      <c r="Z151" s="691"/>
    </row>
    <row r="152" spans="1:26" ht="15.75">
      <c r="A152" s="787"/>
      <c r="B152" s="787"/>
      <c r="C152" s="787"/>
      <c r="D152" s="787"/>
      <c r="E152" s="787"/>
      <c r="F152" s="787"/>
      <c r="G152" s="787"/>
      <c r="H152" s="787"/>
      <c r="I152" s="787"/>
      <c r="J152" s="787"/>
      <c r="K152" s="787"/>
      <c r="L152" s="787"/>
      <c r="M152" s="787"/>
      <c r="N152" s="787"/>
      <c r="O152" s="787"/>
      <c r="P152" s="787"/>
      <c r="Q152" s="787"/>
      <c r="R152" s="787"/>
      <c r="S152" s="787"/>
      <c r="T152" s="787"/>
      <c r="U152" s="765"/>
      <c r="V152" s="765"/>
      <c r="W152" s="691"/>
      <c r="X152" s="691"/>
      <c r="Y152" s="691"/>
      <c r="Z152" s="691"/>
    </row>
    <row r="153" spans="1:26" ht="15.75">
      <c r="A153" s="787"/>
      <c r="B153" s="787"/>
      <c r="C153" s="787"/>
      <c r="D153" s="787"/>
      <c r="E153" s="787"/>
      <c r="F153" s="787"/>
      <c r="G153" s="787"/>
      <c r="H153" s="787"/>
      <c r="I153" s="787"/>
      <c r="J153" s="787"/>
      <c r="K153" s="787"/>
      <c r="L153" s="787"/>
      <c r="M153" s="787"/>
      <c r="N153" s="787"/>
      <c r="O153" s="787"/>
      <c r="P153" s="787"/>
      <c r="Q153" s="787"/>
      <c r="R153" s="787"/>
      <c r="S153" s="787"/>
      <c r="T153" s="787"/>
      <c r="U153" s="765"/>
      <c r="V153" s="765"/>
      <c r="W153" s="691"/>
      <c r="X153" s="691"/>
      <c r="Y153" s="691"/>
      <c r="Z153" s="691"/>
    </row>
    <row r="154" spans="1:26" ht="15.75">
      <c r="A154" s="787"/>
      <c r="B154" s="787"/>
      <c r="C154" s="787"/>
      <c r="D154" s="787"/>
      <c r="E154" s="787"/>
      <c r="F154" s="787"/>
      <c r="G154" s="787"/>
      <c r="H154" s="787"/>
      <c r="I154" s="787"/>
      <c r="J154" s="787"/>
      <c r="K154" s="787"/>
      <c r="L154" s="787"/>
      <c r="M154" s="787"/>
      <c r="N154" s="787"/>
      <c r="O154" s="787"/>
      <c r="P154" s="787"/>
      <c r="Q154" s="787"/>
      <c r="R154" s="787"/>
      <c r="S154" s="787"/>
      <c r="T154" s="787"/>
      <c r="U154" s="765"/>
      <c r="V154" s="765"/>
      <c r="W154" s="691"/>
      <c r="X154" s="691"/>
      <c r="Y154" s="691"/>
      <c r="Z154" s="691"/>
    </row>
    <row r="155" spans="1:26" ht="15.75">
      <c r="A155" s="787"/>
      <c r="B155" s="787"/>
      <c r="C155" s="787"/>
      <c r="D155" s="787"/>
      <c r="E155" s="787"/>
      <c r="F155" s="787"/>
      <c r="G155" s="787"/>
      <c r="H155" s="787"/>
      <c r="I155" s="787"/>
      <c r="J155" s="787"/>
      <c r="K155" s="787"/>
      <c r="L155" s="787"/>
      <c r="M155" s="787"/>
      <c r="N155" s="787"/>
      <c r="O155" s="787"/>
      <c r="P155" s="787"/>
      <c r="Q155" s="787"/>
      <c r="R155" s="787"/>
      <c r="S155" s="787"/>
      <c r="T155" s="787"/>
      <c r="U155" s="765"/>
      <c r="V155" s="765"/>
      <c r="W155" s="691"/>
      <c r="X155" s="691"/>
      <c r="Y155" s="691"/>
      <c r="Z155" s="691"/>
    </row>
    <row r="156" spans="1:26" ht="15.75">
      <c r="A156" s="787"/>
      <c r="B156" s="787"/>
      <c r="C156" s="787"/>
      <c r="D156" s="787"/>
      <c r="E156" s="787"/>
      <c r="F156" s="787"/>
      <c r="G156" s="787"/>
      <c r="H156" s="787"/>
      <c r="I156" s="787"/>
      <c r="J156" s="787"/>
      <c r="K156" s="787"/>
      <c r="L156" s="787"/>
      <c r="M156" s="787"/>
      <c r="N156" s="787"/>
      <c r="O156" s="787"/>
      <c r="P156" s="787"/>
      <c r="Q156" s="787"/>
      <c r="R156" s="787"/>
      <c r="S156" s="787"/>
      <c r="T156" s="787"/>
      <c r="U156" s="765"/>
      <c r="V156" s="765"/>
      <c r="W156" s="691"/>
      <c r="X156" s="691"/>
      <c r="Y156" s="691"/>
      <c r="Z156" s="691"/>
    </row>
    <row r="157" spans="1:26" ht="15.75">
      <c r="A157" s="787"/>
      <c r="B157" s="787"/>
      <c r="C157" s="787"/>
      <c r="D157" s="787"/>
      <c r="E157" s="787"/>
      <c r="F157" s="787"/>
      <c r="G157" s="787"/>
      <c r="H157" s="787"/>
      <c r="I157" s="787"/>
      <c r="J157" s="787"/>
      <c r="K157" s="787"/>
      <c r="L157" s="787"/>
      <c r="M157" s="787"/>
      <c r="N157" s="787"/>
      <c r="O157" s="787"/>
      <c r="P157" s="787"/>
      <c r="Q157" s="787"/>
      <c r="R157" s="787"/>
      <c r="S157" s="787"/>
      <c r="T157" s="787"/>
      <c r="U157" s="765"/>
      <c r="V157" s="765"/>
      <c r="W157" s="691"/>
      <c r="X157" s="691"/>
      <c r="Y157" s="691"/>
      <c r="Z157" s="691"/>
    </row>
    <row r="158" spans="1:26" ht="15.75">
      <c r="A158" s="787"/>
      <c r="B158" s="787"/>
      <c r="C158" s="787"/>
      <c r="D158" s="787"/>
      <c r="E158" s="787"/>
      <c r="F158" s="787"/>
      <c r="G158" s="787"/>
      <c r="H158" s="787"/>
      <c r="I158" s="787"/>
      <c r="J158" s="787"/>
      <c r="K158" s="787"/>
      <c r="L158" s="787"/>
      <c r="M158" s="787"/>
      <c r="N158" s="787"/>
      <c r="O158" s="787"/>
      <c r="P158" s="787"/>
      <c r="Q158" s="787"/>
      <c r="R158" s="787"/>
      <c r="S158" s="787"/>
      <c r="T158" s="787"/>
      <c r="U158" s="765"/>
      <c r="V158" s="765"/>
      <c r="W158" s="691"/>
      <c r="X158" s="691"/>
      <c r="Y158" s="691"/>
      <c r="Z158" s="691"/>
    </row>
    <row r="159" spans="1:26" ht="15.75">
      <c r="A159" s="787"/>
      <c r="B159" s="787"/>
      <c r="C159" s="787"/>
      <c r="D159" s="787"/>
      <c r="E159" s="787"/>
      <c r="F159" s="787"/>
      <c r="G159" s="787"/>
      <c r="H159" s="787"/>
      <c r="I159" s="787"/>
      <c r="J159" s="787"/>
      <c r="K159" s="787"/>
      <c r="L159" s="787"/>
      <c r="M159" s="787"/>
      <c r="N159" s="787"/>
      <c r="O159" s="787"/>
      <c r="P159" s="787"/>
      <c r="Q159" s="787"/>
      <c r="R159" s="787"/>
      <c r="S159" s="787"/>
      <c r="T159" s="787"/>
      <c r="U159" s="765"/>
      <c r="V159" s="765"/>
      <c r="W159" s="691"/>
      <c r="X159" s="691"/>
      <c r="Y159" s="691"/>
      <c r="Z159" s="691"/>
    </row>
    <row r="160" spans="1:26" ht="15.75">
      <c r="A160" s="787"/>
      <c r="B160" s="787"/>
      <c r="C160" s="787"/>
      <c r="D160" s="787"/>
      <c r="E160" s="787"/>
      <c r="F160" s="787"/>
      <c r="G160" s="787"/>
      <c r="H160" s="787"/>
      <c r="I160" s="787"/>
      <c r="J160" s="787"/>
      <c r="K160" s="787"/>
      <c r="L160" s="787"/>
      <c r="M160" s="787"/>
      <c r="N160" s="787"/>
      <c r="O160" s="787"/>
      <c r="P160" s="787"/>
      <c r="Q160" s="787"/>
      <c r="R160" s="787"/>
      <c r="S160" s="787"/>
      <c r="T160" s="787"/>
      <c r="U160" s="765"/>
      <c r="V160" s="765"/>
      <c r="W160" s="691"/>
      <c r="X160" s="691"/>
      <c r="Y160" s="691"/>
      <c r="Z160" s="691"/>
    </row>
    <row r="161" spans="1:26" ht="15.75">
      <c r="A161" s="787"/>
      <c r="B161" s="787"/>
      <c r="C161" s="787"/>
      <c r="D161" s="787"/>
      <c r="E161" s="787"/>
      <c r="F161" s="787"/>
      <c r="G161" s="787"/>
      <c r="H161" s="787"/>
      <c r="I161" s="787"/>
      <c r="J161" s="787"/>
      <c r="K161" s="787"/>
      <c r="L161" s="787"/>
      <c r="M161" s="787"/>
      <c r="N161" s="787"/>
      <c r="O161" s="787"/>
      <c r="P161" s="787"/>
      <c r="Q161" s="787"/>
      <c r="R161" s="787"/>
      <c r="S161" s="787"/>
      <c r="T161" s="787"/>
      <c r="U161" s="765"/>
      <c r="V161" s="765"/>
      <c r="W161" s="691"/>
      <c r="X161" s="691"/>
      <c r="Y161" s="691"/>
      <c r="Z161" s="691"/>
    </row>
    <row r="162" spans="1:26" ht="15.75">
      <c r="A162" s="787"/>
      <c r="B162" s="787"/>
      <c r="C162" s="787"/>
      <c r="D162" s="787"/>
      <c r="E162" s="787"/>
      <c r="F162" s="787"/>
      <c r="G162" s="787"/>
      <c r="H162" s="787"/>
      <c r="I162" s="787"/>
      <c r="J162" s="787"/>
      <c r="K162" s="787"/>
      <c r="L162" s="787"/>
      <c r="M162" s="787"/>
      <c r="N162" s="787"/>
      <c r="O162" s="787"/>
      <c r="P162" s="787"/>
      <c r="Q162" s="787"/>
      <c r="R162" s="787"/>
      <c r="S162" s="787"/>
      <c r="T162" s="787"/>
      <c r="U162" s="765"/>
      <c r="V162" s="765"/>
      <c r="W162" s="691"/>
      <c r="X162" s="691"/>
      <c r="Y162" s="691"/>
      <c r="Z162" s="691"/>
    </row>
    <row r="163" spans="1:26" ht="15.75">
      <c r="A163" s="787"/>
      <c r="B163" s="787"/>
      <c r="C163" s="787"/>
      <c r="D163" s="787"/>
      <c r="E163" s="787"/>
      <c r="F163" s="787"/>
      <c r="G163" s="787"/>
      <c r="H163" s="787"/>
      <c r="I163" s="787"/>
      <c r="J163" s="787"/>
      <c r="K163" s="787"/>
      <c r="L163" s="787"/>
      <c r="M163" s="787"/>
      <c r="N163" s="787"/>
      <c r="O163" s="787"/>
      <c r="P163" s="787"/>
      <c r="Q163" s="787"/>
      <c r="R163" s="787"/>
      <c r="S163" s="787"/>
      <c r="T163" s="787"/>
      <c r="U163" s="765"/>
      <c r="V163" s="765"/>
      <c r="W163" s="691"/>
      <c r="X163" s="691"/>
      <c r="Y163" s="691"/>
      <c r="Z163" s="691"/>
    </row>
    <row r="164" spans="1:26" ht="15.75">
      <c r="A164" s="787"/>
      <c r="B164" s="787"/>
      <c r="C164" s="787"/>
      <c r="D164" s="787"/>
      <c r="E164" s="787"/>
      <c r="F164" s="787"/>
      <c r="G164" s="787"/>
      <c r="H164" s="787"/>
      <c r="I164" s="787"/>
      <c r="J164" s="787"/>
      <c r="K164" s="787"/>
      <c r="L164" s="787"/>
      <c r="M164" s="787"/>
      <c r="N164" s="787"/>
      <c r="O164" s="787"/>
      <c r="P164" s="787"/>
      <c r="Q164" s="787"/>
      <c r="R164" s="787"/>
      <c r="S164" s="787"/>
      <c r="T164" s="787"/>
      <c r="U164" s="765"/>
      <c r="V164" s="765"/>
      <c r="W164" s="691"/>
      <c r="X164" s="691"/>
      <c r="Y164" s="691"/>
      <c r="Z164" s="691"/>
    </row>
    <row r="165" spans="1:26" ht="15.75">
      <c r="A165" s="787"/>
      <c r="B165" s="787"/>
      <c r="C165" s="787"/>
      <c r="D165" s="787"/>
      <c r="E165" s="787"/>
      <c r="F165" s="787"/>
      <c r="G165" s="787"/>
      <c r="H165" s="787"/>
      <c r="I165" s="787"/>
      <c r="J165" s="787"/>
      <c r="K165" s="787"/>
      <c r="L165" s="787"/>
      <c r="M165" s="787"/>
      <c r="N165" s="787"/>
      <c r="O165" s="787"/>
      <c r="P165" s="787"/>
      <c r="Q165" s="787"/>
      <c r="R165" s="787"/>
      <c r="S165" s="787"/>
      <c r="T165" s="787"/>
      <c r="U165" s="765"/>
      <c r="V165" s="765"/>
      <c r="W165" s="691"/>
      <c r="X165" s="691"/>
      <c r="Y165" s="691"/>
      <c r="Z165" s="691"/>
    </row>
    <row r="166" spans="1:26" ht="15.75">
      <c r="A166" s="787"/>
      <c r="B166" s="787"/>
      <c r="C166" s="787"/>
      <c r="D166" s="787"/>
      <c r="E166" s="787"/>
      <c r="F166" s="787"/>
      <c r="G166" s="787"/>
      <c r="H166" s="787"/>
      <c r="I166" s="787"/>
      <c r="J166" s="787"/>
      <c r="K166" s="787"/>
      <c r="L166" s="787"/>
      <c r="M166" s="787"/>
      <c r="N166" s="787"/>
      <c r="O166" s="787"/>
      <c r="P166" s="787"/>
      <c r="Q166" s="787"/>
      <c r="R166" s="787"/>
      <c r="S166" s="787"/>
      <c r="T166" s="787"/>
      <c r="U166" s="765"/>
      <c r="V166" s="765"/>
      <c r="W166" s="691"/>
      <c r="X166" s="691"/>
      <c r="Y166" s="691"/>
      <c r="Z166" s="691"/>
    </row>
    <row r="167" spans="1:26" ht="15.75">
      <c r="A167" s="787"/>
      <c r="B167" s="787"/>
      <c r="C167" s="787"/>
      <c r="D167" s="787"/>
      <c r="E167" s="787"/>
      <c r="F167" s="787"/>
      <c r="G167" s="787"/>
      <c r="H167" s="787"/>
      <c r="I167" s="787"/>
      <c r="J167" s="787"/>
      <c r="K167" s="787"/>
      <c r="L167" s="787"/>
      <c r="M167" s="787"/>
      <c r="N167" s="787"/>
      <c r="O167" s="787"/>
      <c r="P167" s="787"/>
      <c r="Q167" s="787"/>
      <c r="R167" s="787"/>
      <c r="S167" s="787"/>
      <c r="T167" s="787"/>
      <c r="U167" s="765"/>
      <c r="V167" s="765"/>
      <c r="W167" s="691"/>
      <c r="X167" s="691"/>
      <c r="Y167" s="691"/>
      <c r="Z167" s="691"/>
    </row>
    <row r="168" spans="1:26" ht="15.75">
      <c r="A168" s="787"/>
      <c r="B168" s="787"/>
      <c r="C168" s="787"/>
      <c r="D168" s="787"/>
      <c r="E168" s="787"/>
      <c r="F168" s="787"/>
      <c r="G168" s="787"/>
      <c r="H168" s="787"/>
      <c r="I168" s="787"/>
      <c r="J168" s="787"/>
      <c r="K168" s="787"/>
      <c r="L168" s="787"/>
      <c r="M168" s="787"/>
      <c r="N168" s="787"/>
      <c r="O168" s="787"/>
      <c r="P168" s="787"/>
      <c r="Q168" s="787"/>
      <c r="R168" s="787"/>
      <c r="S168" s="787"/>
      <c r="T168" s="787"/>
      <c r="U168" s="765"/>
      <c r="V168" s="765"/>
      <c r="W168" s="691"/>
      <c r="X168" s="691"/>
      <c r="Y168" s="691"/>
      <c r="Z168" s="691"/>
    </row>
    <row r="169" spans="1:26" ht="15.75">
      <c r="A169" s="787"/>
      <c r="B169" s="787"/>
      <c r="C169" s="787"/>
      <c r="D169" s="787"/>
      <c r="E169" s="787"/>
      <c r="F169" s="787"/>
      <c r="G169" s="787"/>
      <c r="H169" s="787"/>
      <c r="I169" s="787"/>
      <c r="J169" s="787"/>
      <c r="K169" s="787"/>
      <c r="L169" s="787"/>
      <c r="M169" s="787"/>
      <c r="N169" s="787"/>
      <c r="O169" s="787"/>
      <c r="P169" s="787"/>
      <c r="Q169" s="787"/>
      <c r="R169" s="787"/>
      <c r="S169" s="787"/>
      <c r="T169" s="787"/>
      <c r="U169" s="765"/>
      <c r="V169" s="765"/>
      <c r="W169" s="691"/>
      <c r="X169" s="691"/>
      <c r="Y169" s="691"/>
      <c r="Z169" s="691"/>
    </row>
    <row r="170" spans="1:26" ht="15.75">
      <c r="A170" s="787"/>
      <c r="B170" s="787"/>
      <c r="C170" s="787"/>
      <c r="D170" s="787"/>
      <c r="E170" s="787"/>
      <c r="F170" s="787"/>
      <c r="G170" s="787"/>
      <c r="H170" s="787"/>
      <c r="I170" s="787"/>
      <c r="J170" s="787"/>
      <c r="K170" s="787"/>
      <c r="L170" s="787"/>
      <c r="M170" s="787"/>
      <c r="N170" s="787"/>
      <c r="O170" s="787"/>
      <c r="P170" s="787"/>
      <c r="Q170" s="787"/>
      <c r="R170" s="787"/>
      <c r="S170" s="787"/>
      <c r="T170" s="787"/>
      <c r="U170" s="765"/>
      <c r="V170" s="765"/>
      <c r="W170" s="691"/>
      <c r="X170" s="691"/>
      <c r="Y170" s="691"/>
      <c r="Z170" s="691"/>
    </row>
    <row r="171" spans="1:26" ht="15.75">
      <c r="A171" s="787"/>
      <c r="B171" s="787"/>
      <c r="C171" s="787"/>
      <c r="D171" s="787"/>
      <c r="E171" s="787"/>
      <c r="F171" s="787"/>
      <c r="G171" s="787"/>
      <c r="H171" s="787"/>
      <c r="I171" s="787"/>
      <c r="J171" s="787"/>
      <c r="K171" s="787"/>
      <c r="L171" s="787"/>
      <c r="M171" s="787"/>
      <c r="N171" s="787"/>
      <c r="O171" s="787"/>
      <c r="P171" s="787"/>
      <c r="Q171" s="787"/>
      <c r="R171" s="787"/>
      <c r="S171" s="787"/>
      <c r="T171" s="787"/>
      <c r="U171" s="765"/>
      <c r="V171" s="765"/>
      <c r="W171" s="691"/>
      <c r="X171" s="691"/>
      <c r="Y171" s="691"/>
      <c r="Z171" s="691"/>
    </row>
    <row r="172" spans="1:26" ht="15.75">
      <c r="A172" s="787"/>
      <c r="B172" s="787"/>
      <c r="C172" s="787"/>
      <c r="D172" s="787"/>
      <c r="E172" s="787"/>
      <c r="F172" s="787"/>
      <c r="G172" s="787"/>
      <c r="H172" s="787"/>
      <c r="I172" s="787"/>
      <c r="J172" s="787"/>
      <c r="K172" s="787"/>
      <c r="L172" s="787"/>
      <c r="M172" s="787"/>
      <c r="N172" s="787"/>
      <c r="O172" s="787"/>
      <c r="P172" s="787"/>
      <c r="Q172" s="787"/>
      <c r="R172" s="787"/>
      <c r="S172" s="787"/>
      <c r="T172" s="787"/>
      <c r="U172" s="765"/>
      <c r="V172" s="765"/>
      <c r="W172" s="691"/>
      <c r="X172" s="691"/>
      <c r="Y172" s="691"/>
      <c r="Z172" s="691"/>
    </row>
    <row r="173" spans="1:26" ht="15.75">
      <c r="A173" s="787"/>
      <c r="B173" s="787"/>
      <c r="C173" s="787"/>
      <c r="D173" s="787"/>
      <c r="E173" s="787"/>
      <c r="F173" s="787"/>
      <c r="G173" s="787"/>
      <c r="H173" s="787"/>
      <c r="I173" s="787"/>
      <c r="J173" s="787"/>
      <c r="K173" s="787"/>
      <c r="L173" s="787"/>
      <c r="M173" s="787"/>
      <c r="N173" s="787"/>
      <c r="O173" s="787"/>
      <c r="P173" s="787"/>
      <c r="Q173" s="787"/>
      <c r="R173" s="787"/>
      <c r="S173" s="787"/>
      <c r="T173" s="787"/>
      <c r="U173" s="765"/>
      <c r="V173" s="765"/>
      <c r="W173" s="691"/>
      <c r="X173" s="691"/>
      <c r="Y173" s="691"/>
      <c r="Z173" s="691"/>
    </row>
    <row r="174" spans="1:26" ht="15.75">
      <c r="A174" s="787"/>
      <c r="B174" s="787"/>
      <c r="C174" s="787"/>
      <c r="D174" s="787"/>
      <c r="E174" s="787"/>
      <c r="F174" s="787"/>
      <c r="G174" s="787"/>
      <c r="H174" s="787"/>
      <c r="I174" s="787"/>
      <c r="J174" s="787"/>
      <c r="K174" s="787"/>
      <c r="L174" s="787"/>
      <c r="M174" s="787"/>
      <c r="N174" s="787"/>
      <c r="O174" s="787"/>
      <c r="P174" s="787"/>
      <c r="Q174" s="787"/>
      <c r="R174" s="787"/>
      <c r="S174" s="787"/>
      <c r="T174" s="787"/>
      <c r="U174" s="765"/>
      <c r="V174" s="765"/>
      <c r="W174" s="691"/>
      <c r="X174" s="691"/>
      <c r="Y174" s="691"/>
      <c r="Z174" s="691"/>
    </row>
    <row r="175" spans="1:26" ht="15.75">
      <c r="A175" s="787"/>
      <c r="B175" s="787"/>
      <c r="C175" s="787"/>
      <c r="D175" s="787"/>
      <c r="E175" s="787"/>
      <c r="F175" s="787"/>
      <c r="G175" s="787"/>
      <c r="H175" s="787"/>
      <c r="I175" s="787"/>
      <c r="J175" s="787"/>
      <c r="K175" s="787"/>
      <c r="L175" s="787"/>
      <c r="M175" s="787"/>
      <c r="N175" s="787"/>
      <c r="O175" s="787"/>
      <c r="P175" s="787"/>
      <c r="Q175" s="787"/>
      <c r="R175" s="787"/>
      <c r="S175" s="787"/>
      <c r="T175" s="787"/>
      <c r="U175" s="765"/>
      <c r="V175" s="765"/>
      <c r="W175" s="691"/>
      <c r="X175" s="691"/>
      <c r="Y175" s="691"/>
      <c r="Z175" s="691"/>
    </row>
    <row r="176" spans="1:26" ht="15.75">
      <c r="A176" s="787"/>
      <c r="B176" s="787"/>
      <c r="C176" s="787"/>
      <c r="D176" s="787"/>
      <c r="E176" s="787"/>
      <c r="F176" s="787"/>
      <c r="G176" s="787"/>
      <c r="H176" s="787"/>
      <c r="I176" s="787"/>
      <c r="J176" s="787"/>
      <c r="K176" s="787"/>
      <c r="L176" s="787"/>
      <c r="M176" s="787"/>
      <c r="N176" s="787"/>
      <c r="O176" s="787"/>
      <c r="P176" s="787"/>
      <c r="Q176" s="787"/>
      <c r="R176" s="787"/>
      <c r="S176" s="787"/>
      <c r="T176" s="787"/>
      <c r="U176" s="765"/>
      <c r="V176" s="765"/>
      <c r="W176" s="691"/>
      <c r="X176" s="691"/>
      <c r="Y176" s="691"/>
      <c r="Z176" s="691"/>
    </row>
    <row r="177" spans="1:26" ht="15.75">
      <c r="A177" s="787"/>
      <c r="B177" s="787"/>
      <c r="C177" s="787"/>
      <c r="D177" s="787"/>
      <c r="E177" s="787"/>
      <c r="F177" s="787"/>
      <c r="G177" s="787"/>
      <c r="H177" s="787"/>
      <c r="I177" s="787"/>
      <c r="J177" s="787"/>
      <c r="K177" s="787"/>
      <c r="L177" s="787"/>
      <c r="M177" s="787"/>
      <c r="N177" s="787"/>
      <c r="O177" s="787"/>
      <c r="P177" s="787"/>
      <c r="Q177" s="787"/>
      <c r="R177" s="787"/>
      <c r="S177" s="787"/>
      <c r="T177" s="787"/>
      <c r="U177" s="765"/>
      <c r="V177" s="765"/>
      <c r="W177" s="691"/>
      <c r="X177" s="691"/>
      <c r="Y177" s="691"/>
      <c r="Z177" s="691"/>
    </row>
    <row r="178" spans="1:26" ht="15.75">
      <c r="A178" s="787"/>
      <c r="B178" s="787"/>
      <c r="C178" s="787"/>
      <c r="D178" s="787"/>
      <c r="E178" s="787"/>
      <c r="F178" s="787"/>
      <c r="G178" s="787"/>
      <c r="H178" s="787"/>
      <c r="I178" s="787"/>
      <c r="J178" s="787"/>
      <c r="K178" s="787"/>
      <c r="L178" s="787"/>
      <c r="M178" s="787"/>
      <c r="N178" s="787"/>
      <c r="O178" s="787"/>
      <c r="P178" s="787"/>
      <c r="Q178" s="787"/>
      <c r="R178" s="787"/>
      <c r="S178" s="787"/>
      <c r="T178" s="787"/>
      <c r="U178" s="765"/>
      <c r="V178" s="765"/>
      <c r="W178" s="691"/>
      <c r="X178" s="691"/>
      <c r="Y178" s="691"/>
      <c r="Z178" s="691"/>
    </row>
    <row r="179" spans="1:26" ht="15.75">
      <c r="A179" s="787"/>
      <c r="B179" s="787"/>
      <c r="C179" s="787"/>
      <c r="D179" s="787"/>
      <c r="E179" s="787"/>
      <c r="F179" s="787"/>
      <c r="G179" s="787"/>
      <c r="H179" s="787"/>
      <c r="I179" s="787"/>
      <c r="J179" s="787"/>
      <c r="K179" s="787"/>
      <c r="L179" s="787"/>
      <c r="M179" s="787"/>
      <c r="N179" s="787"/>
      <c r="O179" s="787"/>
      <c r="P179" s="787"/>
      <c r="Q179" s="787"/>
      <c r="R179" s="787"/>
      <c r="S179" s="787"/>
      <c r="T179" s="787"/>
      <c r="U179" s="765"/>
      <c r="V179" s="765"/>
      <c r="W179" s="691"/>
      <c r="X179" s="691"/>
      <c r="Y179" s="691"/>
      <c r="Z179" s="691"/>
    </row>
    <row r="180" spans="1:26" ht="15.75">
      <c r="A180" s="787"/>
      <c r="B180" s="787"/>
      <c r="C180" s="787"/>
      <c r="D180" s="787"/>
      <c r="E180" s="787"/>
      <c r="F180" s="787"/>
      <c r="G180" s="787"/>
      <c r="H180" s="787"/>
      <c r="I180" s="787"/>
      <c r="J180" s="787"/>
      <c r="K180" s="787"/>
      <c r="L180" s="787"/>
      <c r="M180" s="787"/>
      <c r="N180" s="787"/>
      <c r="O180" s="787"/>
      <c r="P180" s="787"/>
      <c r="Q180" s="787"/>
      <c r="R180" s="787"/>
      <c r="S180" s="787"/>
      <c r="T180" s="787"/>
      <c r="U180" s="765"/>
      <c r="V180" s="765"/>
      <c r="W180" s="691"/>
      <c r="X180" s="691"/>
      <c r="Y180" s="691"/>
      <c r="Z180" s="691"/>
    </row>
    <row r="181" spans="1:26" ht="14.25">
      <c r="A181" s="765"/>
      <c r="B181" s="765"/>
      <c r="C181" s="765"/>
      <c r="D181" s="765"/>
      <c r="E181" s="765"/>
      <c r="F181" s="765"/>
      <c r="G181" s="765"/>
      <c r="H181" s="765"/>
      <c r="I181" s="765"/>
      <c r="J181" s="765"/>
      <c r="K181" s="765"/>
      <c r="L181" s="765"/>
      <c r="M181" s="765"/>
      <c r="N181" s="765"/>
      <c r="O181" s="765"/>
      <c r="P181" s="765"/>
      <c r="Q181" s="765"/>
      <c r="R181" s="765"/>
      <c r="S181" s="765"/>
      <c r="T181" s="765"/>
      <c r="U181" s="765"/>
      <c r="V181" s="765"/>
      <c r="W181" s="691"/>
      <c r="X181" s="691"/>
      <c r="Y181" s="691"/>
      <c r="Z181" s="691"/>
    </row>
    <row r="182" spans="1:26" ht="14.25">
      <c r="A182" s="765"/>
      <c r="B182" s="765"/>
      <c r="C182" s="765"/>
      <c r="D182" s="765"/>
      <c r="E182" s="765"/>
      <c r="F182" s="765"/>
      <c r="G182" s="765"/>
      <c r="H182" s="765"/>
      <c r="I182" s="765"/>
      <c r="J182" s="765"/>
      <c r="K182" s="765"/>
      <c r="L182" s="765"/>
      <c r="M182" s="765"/>
      <c r="N182" s="765"/>
      <c r="O182" s="765"/>
      <c r="P182" s="765"/>
      <c r="Q182" s="765"/>
      <c r="R182" s="765"/>
      <c r="S182" s="765"/>
      <c r="T182" s="765"/>
      <c r="U182" s="765"/>
      <c r="V182" s="765"/>
      <c r="W182" s="691"/>
      <c r="X182" s="691"/>
      <c r="Y182" s="691"/>
      <c r="Z182" s="691"/>
    </row>
    <row r="183" spans="1:26" ht="14.25">
      <c r="A183" s="765"/>
      <c r="B183" s="765"/>
      <c r="C183" s="765"/>
      <c r="D183" s="765"/>
      <c r="E183" s="765"/>
      <c r="F183" s="765"/>
      <c r="G183" s="765"/>
      <c r="H183" s="765"/>
      <c r="I183" s="765"/>
      <c r="J183" s="765"/>
      <c r="K183" s="765"/>
      <c r="L183" s="765"/>
      <c r="M183" s="765"/>
      <c r="N183" s="765"/>
      <c r="O183" s="765"/>
      <c r="P183" s="765"/>
      <c r="Q183" s="765"/>
      <c r="R183" s="765"/>
      <c r="S183" s="765"/>
      <c r="T183" s="765"/>
      <c r="U183" s="765"/>
      <c r="V183" s="765"/>
      <c r="W183" s="691"/>
      <c r="X183" s="691"/>
      <c r="Y183" s="691"/>
      <c r="Z183" s="691"/>
    </row>
    <row r="184" spans="1:22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</sheetData>
  <sheetProtection password="C663" sheet="1"/>
  <mergeCells count="242">
    <mergeCell ref="AD22:AD26"/>
    <mergeCell ref="V50:W52"/>
    <mergeCell ref="AA44:AA48"/>
    <mergeCell ref="AB44:AB48"/>
    <mergeCell ref="C9:J9"/>
    <mergeCell ref="K9:R9"/>
    <mergeCell ref="S9:S13"/>
    <mergeCell ref="C10:D13"/>
    <mergeCell ref="E10:F13"/>
    <mergeCell ref="G10:G13"/>
    <mergeCell ref="H10:H13"/>
    <mergeCell ref="I10:J13"/>
    <mergeCell ref="K10:L13"/>
    <mergeCell ref="T17:V17"/>
    <mergeCell ref="T9:V13"/>
    <mergeCell ref="AB9:AB13"/>
    <mergeCell ref="AC9:AC13"/>
    <mergeCell ref="AD9:AD13"/>
    <mergeCell ref="W17:X17"/>
    <mergeCell ref="O10:O13"/>
    <mergeCell ref="P10:P13"/>
    <mergeCell ref="M16:N16"/>
    <mergeCell ref="M17:N17"/>
    <mergeCell ref="Q17:R17"/>
    <mergeCell ref="Q16:R16"/>
    <mergeCell ref="AA9:AA13"/>
    <mergeCell ref="AE9:AE13"/>
    <mergeCell ref="W15:X15"/>
    <mergeCell ref="T14:V14"/>
    <mergeCell ref="T15:V15"/>
    <mergeCell ref="T16:V16"/>
    <mergeCell ref="B8:I8"/>
    <mergeCell ref="W16:X16"/>
    <mergeCell ref="W9:X13"/>
    <mergeCell ref="W14:X14"/>
    <mergeCell ref="M10:N13"/>
    <mergeCell ref="E17:F17"/>
    <mergeCell ref="C16:D16"/>
    <mergeCell ref="E16:F16"/>
    <mergeCell ref="I16:J16"/>
    <mergeCell ref="K16:L16"/>
    <mergeCell ref="K17:L17"/>
    <mergeCell ref="C17:D17"/>
    <mergeCell ref="C15:D15"/>
    <mergeCell ref="E15:F15"/>
    <mergeCell ref="I15:J15"/>
    <mergeCell ref="K15:L15"/>
    <mergeCell ref="M15:N15"/>
    <mergeCell ref="Q15:R15"/>
    <mergeCell ref="V27:W27"/>
    <mergeCell ref="V28:W28"/>
    <mergeCell ref="C30:D30"/>
    <mergeCell ref="E14:F14"/>
    <mergeCell ref="I14:J14"/>
    <mergeCell ref="K14:L14"/>
    <mergeCell ref="M14:N14"/>
    <mergeCell ref="Q14:R14"/>
    <mergeCell ref="S14:S17"/>
    <mergeCell ref="I17:J17"/>
    <mergeCell ref="M27:N27"/>
    <mergeCell ref="M28:N28"/>
    <mergeCell ref="Q27:R27"/>
    <mergeCell ref="S30:U30"/>
    <mergeCell ref="V30:W30"/>
    <mergeCell ref="B9:B13"/>
    <mergeCell ref="Q10:R13"/>
    <mergeCell ref="C14:D14"/>
    <mergeCell ref="S27:U27"/>
    <mergeCell ref="S28:U28"/>
    <mergeCell ref="M29:N29"/>
    <mergeCell ref="Q29:R29"/>
    <mergeCell ref="S29:U29"/>
    <mergeCell ref="V29:W29"/>
    <mergeCell ref="E30:F30"/>
    <mergeCell ref="I30:J30"/>
    <mergeCell ref="K30:L30"/>
    <mergeCell ref="M30:N30"/>
    <mergeCell ref="Q30:R30"/>
    <mergeCell ref="C27:D27"/>
    <mergeCell ref="Q28:R28"/>
    <mergeCell ref="C28:D28"/>
    <mergeCell ref="B21:I21"/>
    <mergeCell ref="M22:W22"/>
    <mergeCell ref="B22:B26"/>
    <mergeCell ref="G23:G26"/>
    <mergeCell ref="H23:H26"/>
    <mergeCell ref="K27:L27"/>
    <mergeCell ref="K28:L28"/>
    <mergeCell ref="C29:D29"/>
    <mergeCell ref="Q23:R26"/>
    <mergeCell ref="C23:D26"/>
    <mergeCell ref="K23:L26"/>
    <mergeCell ref="C22:L22"/>
    <mergeCell ref="M23:N26"/>
    <mergeCell ref="O23:O26"/>
    <mergeCell ref="P23:P26"/>
    <mergeCell ref="E27:F27"/>
    <mergeCell ref="E28:F28"/>
    <mergeCell ref="S23:U26"/>
    <mergeCell ref="X22:X26"/>
    <mergeCell ref="I27:J27"/>
    <mergeCell ref="V23:W26"/>
    <mergeCell ref="E29:F29"/>
    <mergeCell ref="I23:J26"/>
    <mergeCell ref="I28:J28"/>
    <mergeCell ref="E23:F26"/>
    <mergeCell ref="I29:J29"/>
    <mergeCell ref="K29:L29"/>
    <mergeCell ref="G45:J45"/>
    <mergeCell ref="L45:O45"/>
    <mergeCell ref="B43:J43"/>
    <mergeCell ref="X50:Y50"/>
    <mergeCell ref="E50:F50"/>
    <mergeCell ref="I50:J50"/>
    <mergeCell ref="X46:Y48"/>
    <mergeCell ref="D47:D48"/>
    <mergeCell ref="V46:W48"/>
    <mergeCell ref="U45:U48"/>
    <mergeCell ref="X53:Y53"/>
    <mergeCell ref="S53:T53"/>
    <mergeCell ref="P53:Q53"/>
    <mergeCell ref="S50:T50"/>
    <mergeCell ref="S51:T51"/>
    <mergeCell ref="I52:J52"/>
    <mergeCell ref="P52:Q52"/>
    <mergeCell ref="X51:Y51"/>
    <mergeCell ref="I51:J51"/>
    <mergeCell ref="S52:T52"/>
    <mergeCell ref="E53:F53"/>
    <mergeCell ref="E39:F39"/>
    <mergeCell ref="I46:J46"/>
    <mergeCell ref="I47:J47"/>
    <mergeCell ref="I40:J40"/>
    <mergeCell ref="M39:N39"/>
    <mergeCell ref="L52:M52"/>
    <mergeCell ref="L50:M50"/>
    <mergeCell ref="L53:M53"/>
    <mergeCell ref="E51:F51"/>
    <mergeCell ref="B54:Z54"/>
    <mergeCell ref="K37:L37"/>
    <mergeCell ref="X52:Y52"/>
    <mergeCell ref="V53:W53"/>
    <mergeCell ref="W40:X40"/>
    <mergeCell ref="I53:J53"/>
    <mergeCell ref="C39:D39"/>
    <mergeCell ref="M40:N40"/>
    <mergeCell ref="C40:D40"/>
    <mergeCell ref="E38:F38"/>
    <mergeCell ref="C32:J32"/>
    <mergeCell ref="K32:R32"/>
    <mergeCell ref="C37:D37"/>
    <mergeCell ref="C38:D38"/>
    <mergeCell ref="E37:F37"/>
    <mergeCell ref="I37:J37"/>
    <mergeCell ref="K38:L38"/>
    <mergeCell ref="C33:D35"/>
    <mergeCell ref="E33:F35"/>
    <mergeCell ref="G33:G35"/>
    <mergeCell ref="H33:H35"/>
    <mergeCell ref="E40:F40"/>
    <mergeCell ref="K39:L39"/>
    <mergeCell ref="E46:F46"/>
    <mergeCell ref="I48:J48"/>
    <mergeCell ref="E52:F52"/>
    <mergeCell ref="I38:J38"/>
    <mergeCell ref="B42:Z42"/>
    <mergeCell ref="Y38:Z38"/>
    <mergeCell ref="Y39:Z39"/>
    <mergeCell ref="A32:A40"/>
    <mergeCell ref="M37:N37"/>
    <mergeCell ref="M38:N38"/>
    <mergeCell ref="K40:L40"/>
    <mergeCell ref="I39:J39"/>
    <mergeCell ref="A44:A53"/>
    <mergeCell ref="L44:U44"/>
    <mergeCell ref="L51:M51"/>
    <mergeCell ref="E47:F47"/>
    <mergeCell ref="E48:F48"/>
    <mergeCell ref="AD32:AD35"/>
    <mergeCell ref="Y40:Z40"/>
    <mergeCell ref="W39:X39"/>
    <mergeCell ref="Y37:Z37"/>
    <mergeCell ref="U50:U52"/>
    <mergeCell ref="R46:R48"/>
    <mergeCell ref="W37:X37"/>
    <mergeCell ref="V44:Z44"/>
    <mergeCell ref="V45:W45"/>
    <mergeCell ref="Z45:Z48"/>
    <mergeCell ref="S38:V38"/>
    <mergeCell ref="Q37:R37"/>
    <mergeCell ref="K43:Z43"/>
    <mergeCell ref="P51:Q51"/>
    <mergeCell ref="X45:Y45"/>
    <mergeCell ref="W38:X38"/>
    <mergeCell ref="P50:Q50"/>
    <mergeCell ref="B31:H31"/>
    <mergeCell ref="B46:B48"/>
    <mergeCell ref="I31:Z31"/>
    <mergeCell ref="S39:V39"/>
    <mergeCell ref="S46:T48"/>
    <mergeCell ref="L46:M48"/>
    <mergeCell ref="P46:Q48"/>
    <mergeCell ref="Q40:R40"/>
    <mergeCell ref="P45:T45"/>
    <mergeCell ref="O46:O48"/>
    <mergeCell ref="B55:Y55"/>
    <mergeCell ref="Y9:Z13"/>
    <mergeCell ref="Y22:Z26"/>
    <mergeCell ref="C44:K44"/>
    <mergeCell ref="N46:N48"/>
    <mergeCell ref="B56:Z56"/>
    <mergeCell ref="Q38:R38"/>
    <mergeCell ref="Y27:Z27"/>
    <mergeCell ref="Y28:Z28"/>
    <mergeCell ref="Y29:Z29"/>
    <mergeCell ref="A6:Z6"/>
    <mergeCell ref="Y14:Z14"/>
    <mergeCell ref="Y15:Z15"/>
    <mergeCell ref="Y16:Z16"/>
    <mergeCell ref="Y17:Z17"/>
    <mergeCell ref="Q39:R39"/>
    <mergeCell ref="K33:L35"/>
    <mergeCell ref="M33:N35"/>
    <mergeCell ref="O33:O35"/>
    <mergeCell ref="P33:P35"/>
    <mergeCell ref="AA22:AA26"/>
    <mergeCell ref="AB22:AB26"/>
    <mergeCell ref="AC22:AC26"/>
    <mergeCell ref="A7:Z7"/>
    <mergeCell ref="C45:F45"/>
    <mergeCell ref="S37:V37"/>
    <mergeCell ref="Y30:Z30"/>
    <mergeCell ref="S40:V40"/>
    <mergeCell ref="K45:K48"/>
    <mergeCell ref="I33:J35"/>
    <mergeCell ref="AC32:AC35"/>
    <mergeCell ref="Q33:R35"/>
    <mergeCell ref="S32:V35"/>
    <mergeCell ref="W32:X35"/>
    <mergeCell ref="Y32:Z35"/>
    <mergeCell ref="AA32:AA35"/>
    <mergeCell ref="AB32:AB35"/>
  </mergeCells>
  <printOptions/>
  <pageMargins left="0.2" right="0.1" top="0.5" bottom="0.5" header="0.5" footer="0.5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2"/>
  <sheetViews>
    <sheetView view="pageLayout" workbookViewId="0" topLeftCell="A7">
      <selection activeCell="AC16" sqref="AC16:AD19"/>
    </sheetView>
  </sheetViews>
  <sheetFormatPr defaultColWidth="9.140625" defaultRowHeight="12.75"/>
  <cols>
    <col min="1" max="1" width="0.85546875" style="12" customWidth="1"/>
    <col min="2" max="2" width="3.140625" style="12" customWidth="1"/>
    <col min="3" max="3" width="5.140625" style="12" customWidth="1"/>
    <col min="4" max="4" width="4.140625" style="12" customWidth="1"/>
    <col min="5" max="5" width="3.7109375" style="12" customWidth="1"/>
    <col min="6" max="6" width="3.140625" style="12" customWidth="1"/>
    <col min="7" max="7" width="5.8515625" style="12" customWidth="1"/>
    <col min="8" max="8" width="5.57421875" style="12" customWidth="1"/>
    <col min="9" max="9" width="5.28125" style="12" customWidth="1"/>
    <col min="10" max="10" width="5.00390625" style="12" customWidth="1"/>
    <col min="11" max="11" width="4.140625" style="12" customWidth="1"/>
    <col min="12" max="12" width="3.57421875" style="12" customWidth="1"/>
    <col min="13" max="13" width="3.00390625" style="12" customWidth="1"/>
    <col min="14" max="14" width="3.28125" style="12" customWidth="1"/>
    <col min="15" max="15" width="5.7109375" style="12" customWidth="1"/>
    <col min="16" max="16" width="5.421875" style="12" customWidth="1"/>
    <col min="17" max="17" width="6.00390625" style="12" customWidth="1"/>
    <col min="18" max="18" width="5.140625" style="12" customWidth="1"/>
    <col min="19" max="19" width="4.421875" style="12" customWidth="1"/>
    <col min="20" max="20" width="2.28125" style="12" customWidth="1"/>
    <col min="21" max="21" width="2.7109375" style="12" customWidth="1"/>
    <col min="22" max="22" width="4.140625" style="12" customWidth="1"/>
    <col min="23" max="23" width="3.28125" style="12" customWidth="1"/>
    <col min="24" max="25" width="3.57421875" style="12" customWidth="1"/>
    <col min="26" max="26" width="4.140625" style="12" customWidth="1"/>
    <col min="27" max="27" width="9.140625" style="12" customWidth="1"/>
    <col min="28" max="28" width="9.8515625" style="12" customWidth="1"/>
    <col min="29" max="16384" width="9.140625" style="12" customWidth="1"/>
  </cols>
  <sheetData>
    <row r="1" spans="1:26" ht="19.5">
      <c r="A1" s="327"/>
      <c r="B1" s="601" t="s">
        <v>684</v>
      </c>
      <c r="C1" s="601"/>
      <c r="D1" s="601"/>
      <c r="E1" s="601"/>
      <c r="F1" s="601"/>
      <c r="G1" s="603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</row>
    <row r="2" spans="1:30" ht="15.75" customHeight="1">
      <c r="A2" s="52"/>
      <c r="B2" s="81" t="s">
        <v>227</v>
      </c>
      <c r="C2" s="1121" t="s">
        <v>228</v>
      </c>
      <c r="D2" s="1122"/>
      <c r="E2" s="1122"/>
      <c r="F2" s="1122"/>
      <c r="G2" s="1122"/>
      <c r="H2" s="1122"/>
      <c r="I2" s="1122"/>
      <c r="J2" s="1123"/>
      <c r="K2" s="1121" t="s">
        <v>230</v>
      </c>
      <c r="L2" s="1122"/>
      <c r="M2" s="1122"/>
      <c r="N2" s="1122"/>
      <c r="O2" s="1122"/>
      <c r="P2" s="1122"/>
      <c r="Q2" s="1122"/>
      <c r="R2" s="1123"/>
      <c r="S2" s="1449" t="s">
        <v>231</v>
      </c>
      <c r="T2" s="1450"/>
      <c r="U2" s="1433" t="s">
        <v>409</v>
      </c>
      <c r="V2" s="1434"/>
      <c r="W2" s="1434"/>
      <c r="X2" s="1427" t="s">
        <v>265</v>
      </c>
      <c r="Y2" s="1427"/>
      <c r="Z2" s="1427"/>
      <c r="AB2" s="1414" t="s">
        <v>754</v>
      </c>
      <c r="AC2" s="1414" t="s">
        <v>755</v>
      </c>
      <c r="AD2" s="1414" t="s">
        <v>756</v>
      </c>
    </row>
    <row r="3" spans="1:30" ht="17.25">
      <c r="A3" s="52"/>
      <c r="B3" s="85" t="s">
        <v>0</v>
      </c>
      <c r="C3" s="1070" t="s">
        <v>251</v>
      </c>
      <c r="D3" s="1447"/>
      <c r="E3" s="1448"/>
      <c r="F3" s="1070" t="s">
        <v>6</v>
      </c>
      <c r="G3" s="1072"/>
      <c r="H3" s="1070" t="s">
        <v>7</v>
      </c>
      <c r="I3" s="1071"/>
      <c r="J3" s="1072"/>
      <c r="K3" s="1070" t="s">
        <v>251</v>
      </c>
      <c r="L3" s="1447"/>
      <c r="M3" s="1448"/>
      <c r="N3" s="1070" t="s">
        <v>6</v>
      </c>
      <c r="O3" s="1072"/>
      <c r="P3" s="1439" t="s">
        <v>410</v>
      </c>
      <c r="Q3" s="1440"/>
      <c r="R3" s="1441"/>
      <c r="S3" s="1451"/>
      <c r="T3" s="1452"/>
      <c r="U3" s="1435"/>
      <c r="V3" s="1436"/>
      <c r="W3" s="1436"/>
      <c r="X3" s="1427"/>
      <c r="Y3" s="1427"/>
      <c r="Z3" s="1427"/>
      <c r="AB3" s="1414"/>
      <c r="AC3" s="1414"/>
      <c r="AD3" s="1414"/>
    </row>
    <row r="4" spans="1:30" ht="16.5" customHeight="1">
      <c r="A4" s="52"/>
      <c r="B4" s="85"/>
      <c r="C4" s="1074" t="s">
        <v>679</v>
      </c>
      <c r="D4" s="1431"/>
      <c r="E4" s="1432"/>
      <c r="F4" s="1074" t="s">
        <v>20</v>
      </c>
      <c r="G4" s="1075"/>
      <c r="H4" s="1074" t="s">
        <v>20</v>
      </c>
      <c r="I4" s="1064"/>
      <c r="J4" s="1075"/>
      <c r="K4" s="1074" t="s">
        <v>679</v>
      </c>
      <c r="L4" s="1431"/>
      <c r="M4" s="1432"/>
      <c r="N4" s="1074" t="s">
        <v>20</v>
      </c>
      <c r="O4" s="1075"/>
      <c r="P4" s="1442"/>
      <c r="Q4" s="1192"/>
      <c r="R4" s="1443"/>
      <c r="S4" s="1451"/>
      <c r="T4" s="1452"/>
      <c r="U4" s="1435"/>
      <c r="V4" s="1436"/>
      <c r="W4" s="1436"/>
      <c r="X4" s="1427"/>
      <c r="Y4" s="1427"/>
      <c r="Z4" s="1427"/>
      <c r="AB4" s="1414"/>
      <c r="AC4" s="1414"/>
      <c r="AD4" s="1414"/>
    </row>
    <row r="5" spans="1:30" ht="17.25">
      <c r="A5" s="52"/>
      <c r="B5" s="89"/>
      <c r="C5" s="1076" t="s">
        <v>20</v>
      </c>
      <c r="D5" s="1457"/>
      <c r="E5" s="1458"/>
      <c r="F5" s="1076"/>
      <c r="G5" s="1078"/>
      <c r="H5" s="1076"/>
      <c r="I5" s="1077"/>
      <c r="J5" s="1078"/>
      <c r="K5" s="1076" t="s">
        <v>20</v>
      </c>
      <c r="L5" s="1457"/>
      <c r="M5" s="1458"/>
      <c r="N5" s="1076"/>
      <c r="O5" s="1078"/>
      <c r="P5" s="1444"/>
      <c r="Q5" s="1445"/>
      <c r="R5" s="1446"/>
      <c r="S5" s="1453"/>
      <c r="T5" s="1454"/>
      <c r="U5" s="1437"/>
      <c r="V5" s="1438"/>
      <c r="W5" s="1438"/>
      <c r="X5" s="1427"/>
      <c r="Y5" s="1427"/>
      <c r="Z5" s="1427"/>
      <c r="AB5" s="1414"/>
      <c r="AC5" s="1414"/>
      <c r="AD5" s="1414"/>
    </row>
    <row r="6" spans="1:33" ht="19.5" customHeight="1">
      <c r="A6" s="52"/>
      <c r="B6" s="377" t="s">
        <v>134</v>
      </c>
      <c r="C6" s="1456">
        <v>279350</v>
      </c>
      <c r="D6" s="1456"/>
      <c r="E6" s="1456"/>
      <c r="F6" s="1455">
        <f>'M I S-2'!D8*5%</f>
        <v>0</v>
      </c>
      <c r="G6" s="1455"/>
      <c r="H6" s="1455">
        <f>C6+F6</f>
        <v>279350</v>
      </c>
      <c r="I6" s="1455"/>
      <c r="J6" s="1455"/>
      <c r="K6" s="1456">
        <v>199275</v>
      </c>
      <c r="L6" s="1456"/>
      <c r="M6" s="1456"/>
      <c r="N6" s="1455">
        <f>'M I S-2'!J8*5%</f>
        <v>0</v>
      </c>
      <c r="O6" s="1455"/>
      <c r="P6" s="1455">
        <f>K6+N6</f>
        <v>199275</v>
      </c>
      <c r="Q6" s="1455"/>
      <c r="R6" s="1455"/>
      <c r="S6" s="1449"/>
      <c r="T6" s="1450"/>
      <c r="U6" s="1429">
        <f>F6+N6</f>
        <v>0</v>
      </c>
      <c r="V6" s="1429"/>
      <c r="W6" s="1429"/>
      <c r="X6" s="1428">
        <f>U6+AD6</f>
        <v>4800</v>
      </c>
      <c r="Y6" s="1428"/>
      <c r="Z6" s="1428"/>
      <c r="AB6" s="38">
        <v>279350</v>
      </c>
      <c r="AC6" s="38">
        <v>199275</v>
      </c>
      <c r="AD6" s="301">
        <v>4800</v>
      </c>
      <c r="AE6" s="579"/>
      <c r="AF6" s="341"/>
      <c r="AG6" s="341"/>
    </row>
    <row r="7" spans="1:33" ht="19.5" customHeight="1">
      <c r="A7" s="52"/>
      <c r="B7" s="377" t="s">
        <v>135</v>
      </c>
      <c r="C7" s="1456">
        <v>225950</v>
      </c>
      <c r="D7" s="1456"/>
      <c r="E7" s="1456"/>
      <c r="F7" s="1455">
        <f>'M I S-2'!D9*5%</f>
        <v>0</v>
      </c>
      <c r="G7" s="1455"/>
      <c r="H7" s="1455">
        <f>C7+F7</f>
        <v>225950</v>
      </c>
      <c r="I7" s="1455"/>
      <c r="J7" s="1455"/>
      <c r="K7" s="1456">
        <v>171200</v>
      </c>
      <c r="L7" s="1456"/>
      <c r="M7" s="1456"/>
      <c r="N7" s="1455">
        <f>'M I S-2'!J9*5%</f>
        <v>0</v>
      </c>
      <c r="O7" s="1455"/>
      <c r="P7" s="1455">
        <f>K7+N7</f>
        <v>171200</v>
      </c>
      <c r="Q7" s="1455"/>
      <c r="R7" s="1455"/>
      <c r="S7" s="1451"/>
      <c r="T7" s="1452"/>
      <c r="U7" s="1429">
        <f>F7+N7</f>
        <v>0</v>
      </c>
      <c r="V7" s="1429"/>
      <c r="W7" s="1429"/>
      <c r="X7" s="1428">
        <f>U7+AD7</f>
        <v>0</v>
      </c>
      <c r="Y7" s="1428"/>
      <c r="Z7" s="1428"/>
      <c r="AB7" s="38">
        <v>225950</v>
      </c>
      <c r="AC7" s="38">
        <v>171200</v>
      </c>
      <c r="AD7" s="301">
        <v>0</v>
      </c>
      <c r="AE7" s="579"/>
      <c r="AF7" s="341"/>
      <c r="AG7" s="341"/>
    </row>
    <row r="8" spans="1:33" ht="19.5" customHeight="1">
      <c r="A8" s="52"/>
      <c r="B8" s="377" t="s">
        <v>136</v>
      </c>
      <c r="C8" s="1456">
        <v>147000</v>
      </c>
      <c r="D8" s="1456"/>
      <c r="E8" s="1456"/>
      <c r="F8" s="1455">
        <f>'M I S-2'!D10*5%</f>
        <v>0</v>
      </c>
      <c r="G8" s="1455"/>
      <c r="H8" s="1455">
        <f>C8+F8</f>
        <v>147000</v>
      </c>
      <c r="I8" s="1455"/>
      <c r="J8" s="1455"/>
      <c r="K8" s="1456">
        <v>110350</v>
      </c>
      <c r="L8" s="1456"/>
      <c r="M8" s="1456"/>
      <c r="N8" s="1455">
        <f>'M I S-2'!J10*5%</f>
        <v>0</v>
      </c>
      <c r="O8" s="1455"/>
      <c r="P8" s="1455">
        <f>K8+N8</f>
        <v>110350</v>
      </c>
      <c r="Q8" s="1455"/>
      <c r="R8" s="1455"/>
      <c r="S8" s="1453"/>
      <c r="T8" s="1454"/>
      <c r="U8" s="1429">
        <f>F8+N8</f>
        <v>0</v>
      </c>
      <c r="V8" s="1429"/>
      <c r="W8" s="1429"/>
      <c r="X8" s="1428">
        <f>U8+AD8</f>
        <v>0</v>
      </c>
      <c r="Y8" s="1428"/>
      <c r="Z8" s="1428"/>
      <c r="AB8" s="38">
        <v>147000</v>
      </c>
      <c r="AC8" s="38">
        <v>110350</v>
      </c>
      <c r="AD8" s="301">
        <v>0</v>
      </c>
      <c r="AE8" s="579"/>
      <c r="AF8" s="341"/>
      <c r="AG8" s="341"/>
    </row>
    <row r="9" spans="1:33" ht="19.5" customHeight="1">
      <c r="A9" s="52"/>
      <c r="B9" s="602" t="s">
        <v>7</v>
      </c>
      <c r="C9" s="1430">
        <v>652300</v>
      </c>
      <c r="D9" s="1430"/>
      <c r="E9" s="1430"/>
      <c r="F9" s="1492">
        <f>F6+F7+F8</f>
        <v>0</v>
      </c>
      <c r="G9" s="1492"/>
      <c r="H9" s="1492">
        <f>H6+H7+H8</f>
        <v>652300</v>
      </c>
      <c r="I9" s="1492"/>
      <c r="J9" s="1492"/>
      <c r="K9" s="1430">
        <v>480825</v>
      </c>
      <c r="L9" s="1430"/>
      <c r="M9" s="1430"/>
      <c r="N9" s="1491">
        <f>'M I S-2'!J11*5%</f>
        <v>0</v>
      </c>
      <c r="O9" s="1491"/>
      <c r="P9" s="1492">
        <f>P6+P7+P8</f>
        <v>480825</v>
      </c>
      <c r="Q9" s="1492"/>
      <c r="R9" s="1492"/>
      <c r="S9" s="1430"/>
      <c r="T9" s="1430"/>
      <c r="U9" s="1430">
        <f>U6+U7+U8</f>
        <v>0</v>
      </c>
      <c r="V9" s="1430"/>
      <c r="W9" s="1430"/>
      <c r="X9" s="1428">
        <f>U9+AD9</f>
        <v>4800</v>
      </c>
      <c r="Y9" s="1428"/>
      <c r="Z9" s="1428"/>
      <c r="AB9" s="340">
        <f>SUM(AB6:AB8)</f>
        <v>652300</v>
      </c>
      <c r="AC9" s="340">
        <f>SUM(AC6:AC8)</f>
        <v>480825</v>
      </c>
      <c r="AD9" s="340">
        <f>SUM(AD6:AD8)</f>
        <v>4800</v>
      </c>
      <c r="AE9" s="579"/>
      <c r="AF9" s="341"/>
      <c r="AG9" s="341"/>
    </row>
    <row r="10" spans="1:26" ht="20.25" customHeight="1">
      <c r="A10" s="1063"/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</row>
    <row r="11" spans="1:26" ht="19.5">
      <c r="A11" s="387"/>
      <c r="B11" s="601" t="s">
        <v>683</v>
      </c>
      <c r="C11" s="601"/>
      <c r="D11" s="601"/>
      <c r="E11" s="601"/>
      <c r="F11" s="603"/>
      <c r="G11" s="603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</row>
    <row r="12" spans="1:32" ht="15.75" customHeight="1">
      <c r="A12" s="52"/>
      <c r="B12" s="363" t="s">
        <v>227</v>
      </c>
      <c r="C12" s="1193" t="s">
        <v>266</v>
      </c>
      <c r="D12" s="1194"/>
      <c r="E12" s="1194"/>
      <c r="F12" s="1195"/>
      <c r="G12" s="1208" t="s">
        <v>228</v>
      </c>
      <c r="H12" s="1209"/>
      <c r="I12" s="1209"/>
      <c r="J12" s="1210"/>
      <c r="K12" s="1208" t="s">
        <v>230</v>
      </c>
      <c r="L12" s="1209"/>
      <c r="M12" s="1209"/>
      <c r="N12" s="1209"/>
      <c r="O12" s="1209"/>
      <c r="P12" s="1210"/>
      <c r="Q12" s="1193" t="s">
        <v>232</v>
      </c>
      <c r="R12" s="1195"/>
      <c r="S12" s="1193" t="s">
        <v>262</v>
      </c>
      <c r="T12" s="1194"/>
      <c r="U12" s="1194"/>
      <c r="V12" s="1195"/>
      <c r="W12" s="1193" t="s">
        <v>267</v>
      </c>
      <c r="X12" s="1194"/>
      <c r="Y12" s="1194"/>
      <c r="Z12" s="1195"/>
      <c r="AA12" s="1495" t="s">
        <v>757</v>
      </c>
      <c r="AB12" s="1496"/>
      <c r="AC12" s="1496"/>
      <c r="AD12" s="1496"/>
      <c r="AE12" s="1496"/>
      <c r="AF12" s="1496"/>
    </row>
    <row r="13" spans="1:32" ht="15.75" customHeight="1">
      <c r="A13" s="52"/>
      <c r="B13" s="367" t="s">
        <v>0</v>
      </c>
      <c r="C13" s="1459" t="s">
        <v>20</v>
      </c>
      <c r="D13" s="1460"/>
      <c r="E13" s="1460"/>
      <c r="F13" s="1461"/>
      <c r="G13" s="1193" t="s">
        <v>229</v>
      </c>
      <c r="H13" s="1195"/>
      <c r="I13" s="1193" t="s">
        <v>254</v>
      </c>
      <c r="J13" s="1195"/>
      <c r="K13" s="1193" t="s">
        <v>229</v>
      </c>
      <c r="L13" s="1194"/>
      <c r="M13" s="1194"/>
      <c r="N13" s="1195"/>
      <c r="O13" s="1193" t="s">
        <v>254</v>
      </c>
      <c r="P13" s="1195"/>
      <c r="Q13" s="1459" t="s">
        <v>255</v>
      </c>
      <c r="R13" s="1461"/>
      <c r="S13" s="1459" t="s">
        <v>255</v>
      </c>
      <c r="T13" s="1460"/>
      <c r="U13" s="1460"/>
      <c r="V13" s="1461"/>
      <c r="W13" s="1459" t="s">
        <v>4</v>
      </c>
      <c r="X13" s="1460"/>
      <c r="Y13" s="1460"/>
      <c r="Z13" s="1461"/>
      <c r="AA13" s="1495"/>
      <c r="AB13" s="1496"/>
      <c r="AC13" s="1496"/>
      <c r="AD13" s="1496"/>
      <c r="AE13" s="1496"/>
      <c r="AF13" s="1496"/>
    </row>
    <row r="14" spans="1:32" ht="15.75">
      <c r="A14" s="52"/>
      <c r="B14" s="93"/>
      <c r="C14" s="1459"/>
      <c r="D14" s="1460"/>
      <c r="E14" s="1460"/>
      <c r="F14" s="1461"/>
      <c r="G14" s="1459" t="s">
        <v>681</v>
      </c>
      <c r="H14" s="1461"/>
      <c r="I14" s="1459" t="s">
        <v>255</v>
      </c>
      <c r="J14" s="1461"/>
      <c r="K14" s="1459" t="s">
        <v>681</v>
      </c>
      <c r="L14" s="1460"/>
      <c r="M14" s="1460"/>
      <c r="N14" s="1461"/>
      <c r="O14" s="1459" t="s">
        <v>255</v>
      </c>
      <c r="P14" s="1461"/>
      <c r="Q14" s="1459"/>
      <c r="R14" s="1461"/>
      <c r="S14" s="1459"/>
      <c r="T14" s="1460"/>
      <c r="U14" s="1460"/>
      <c r="V14" s="1461"/>
      <c r="W14" s="1459"/>
      <c r="X14" s="1460"/>
      <c r="Y14" s="1460"/>
      <c r="Z14" s="1461"/>
      <c r="AA14" s="1493" t="s">
        <v>228</v>
      </c>
      <c r="AB14" s="1494"/>
      <c r="AC14" s="1494" t="s">
        <v>230</v>
      </c>
      <c r="AD14" s="1494"/>
      <c r="AE14" s="1203" t="s">
        <v>775</v>
      </c>
      <c r="AF14" s="1203"/>
    </row>
    <row r="15" spans="1:32" ht="15.75">
      <c r="A15" s="36"/>
      <c r="B15" s="368"/>
      <c r="C15" s="1462">
        <v>0.05</v>
      </c>
      <c r="D15" s="1462"/>
      <c r="E15" s="1227" t="s">
        <v>256</v>
      </c>
      <c r="F15" s="1227"/>
      <c r="G15" s="522">
        <v>0.05</v>
      </c>
      <c r="H15" s="368" t="s">
        <v>256</v>
      </c>
      <c r="I15" s="522">
        <v>0.05</v>
      </c>
      <c r="J15" s="368" t="s">
        <v>256</v>
      </c>
      <c r="K15" s="1462">
        <v>0.05</v>
      </c>
      <c r="L15" s="1462"/>
      <c r="M15" s="1227" t="s">
        <v>256</v>
      </c>
      <c r="N15" s="1227"/>
      <c r="O15" s="522">
        <v>0.05</v>
      </c>
      <c r="P15" s="368" t="s">
        <v>256</v>
      </c>
      <c r="Q15" s="522">
        <v>0.05</v>
      </c>
      <c r="R15" s="368" t="s">
        <v>256</v>
      </c>
      <c r="S15" s="1462">
        <v>0.05</v>
      </c>
      <c r="T15" s="1462"/>
      <c r="U15" s="1462" t="s">
        <v>256</v>
      </c>
      <c r="V15" s="1462"/>
      <c r="W15" s="1462">
        <v>0.05</v>
      </c>
      <c r="X15" s="1462"/>
      <c r="Y15" s="1462" t="s">
        <v>256</v>
      </c>
      <c r="Z15" s="1462"/>
      <c r="AA15" s="606">
        <v>0.05</v>
      </c>
      <c r="AB15" s="513" t="s">
        <v>256</v>
      </c>
      <c r="AC15" s="606">
        <v>0.05</v>
      </c>
      <c r="AD15" s="513" t="s">
        <v>256</v>
      </c>
      <c r="AE15" s="606">
        <v>0.05</v>
      </c>
      <c r="AF15" s="806" t="s">
        <v>256</v>
      </c>
    </row>
    <row r="16" spans="1:32" ht="19.5" customHeight="1">
      <c r="A16" s="36"/>
      <c r="B16" s="374" t="s">
        <v>134</v>
      </c>
      <c r="C16" s="1463">
        <f>H6+P6</f>
        <v>478625</v>
      </c>
      <c r="D16" s="1464"/>
      <c r="E16" s="1465">
        <f>'M I S-4'!O50+'M I S-4'!S50</f>
        <v>156026</v>
      </c>
      <c r="F16" s="1465"/>
      <c r="G16" s="511">
        <v>121167</v>
      </c>
      <c r="H16" s="514">
        <v>39443</v>
      </c>
      <c r="I16" s="523">
        <v>1724</v>
      </c>
      <c r="J16" s="523">
        <v>290</v>
      </c>
      <c r="K16" s="1466">
        <v>97038</v>
      </c>
      <c r="L16" s="1466"/>
      <c r="M16" s="1467">
        <v>48462</v>
      </c>
      <c r="N16" s="1467"/>
      <c r="O16" s="936">
        <v>1337</v>
      </c>
      <c r="P16" s="936">
        <v>10</v>
      </c>
      <c r="Q16" s="524">
        <f aca="true" t="shared" si="0" ref="Q16:R18">I16+O16</f>
        <v>3061</v>
      </c>
      <c r="R16" s="512">
        <f t="shared" si="0"/>
        <v>300</v>
      </c>
      <c r="S16" s="1465">
        <f>G16+K16+Q16</f>
        <v>221266</v>
      </c>
      <c r="T16" s="1465"/>
      <c r="U16" s="1465">
        <f>H16+M16+R16</f>
        <v>88205</v>
      </c>
      <c r="V16" s="1465"/>
      <c r="W16" s="1468">
        <f>C16-S16</f>
        <v>257359</v>
      </c>
      <c r="X16" s="1468"/>
      <c r="Y16" s="1465">
        <f>E16-U16</f>
        <v>67821</v>
      </c>
      <c r="Z16" s="1465"/>
      <c r="AA16" s="12">
        <f aca="true" t="shared" si="1" ref="AA16:AB19">G16+I16</f>
        <v>122891</v>
      </c>
      <c r="AB16" s="12">
        <f t="shared" si="1"/>
        <v>39733</v>
      </c>
      <c r="AC16" s="12">
        <f>K16+O16</f>
        <v>98375</v>
      </c>
      <c r="AD16" s="12">
        <f>M16+P16</f>
        <v>48472</v>
      </c>
      <c r="AE16" s="812">
        <f aca="true" t="shared" si="2" ref="AE16:AF19">AA16+AC16</f>
        <v>221266</v>
      </c>
      <c r="AF16" s="812">
        <f t="shared" si="2"/>
        <v>88205</v>
      </c>
    </row>
    <row r="17" spans="1:32" ht="19.5" customHeight="1">
      <c r="A17" s="36"/>
      <c r="B17" s="374" t="s">
        <v>135</v>
      </c>
      <c r="C17" s="1465">
        <f>H7+P7</f>
        <v>397150</v>
      </c>
      <c r="D17" s="1465"/>
      <c r="E17" s="1465">
        <f>'M I S-4'!O51+'M I S-4'!S51</f>
        <v>78514</v>
      </c>
      <c r="F17" s="1465"/>
      <c r="G17" s="511">
        <v>113249</v>
      </c>
      <c r="H17" s="523">
        <v>13033</v>
      </c>
      <c r="I17" s="936">
        <v>0</v>
      </c>
      <c r="J17" s="936">
        <v>0</v>
      </c>
      <c r="K17" s="1466">
        <v>128702</v>
      </c>
      <c r="L17" s="1466"/>
      <c r="M17" s="1467">
        <v>35394</v>
      </c>
      <c r="N17" s="1467"/>
      <c r="O17" s="936">
        <v>0</v>
      </c>
      <c r="P17" s="936">
        <v>0</v>
      </c>
      <c r="Q17" s="935">
        <f t="shared" si="0"/>
        <v>0</v>
      </c>
      <c r="R17" s="935">
        <f t="shared" si="0"/>
        <v>0</v>
      </c>
      <c r="S17" s="1465">
        <f>G17+K17+Q17</f>
        <v>241951</v>
      </c>
      <c r="T17" s="1465"/>
      <c r="U17" s="1465">
        <f>H17+M17+R17</f>
        <v>48427</v>
      </c>
      <c r="V17" s="1465"/>
      <c r="W17" s="1468">
        <f>C17-S17</f>
        <v>155199</v>
      </c>
      <c r="X17" s="1468"/>
      <c r="Y17" s="1465">
        <f>E17-U17</f>
        <v>30087</v>
      </c>
      <c r="Z17" s="1465"/>
      <c r="AA17" s="12">
        <f t="shared" si="1"/>
        <v>113249</v>
      </c>
      <c r="AB17" s="12">
        <f t="shared" si="1"/>
        <v>13033</v>
      </c>
      <c r="AC17" s="12">
        <f>K17+O17</f>
        <v>128702</v>
      </c>
      <c r="AD17" s="12">
        <f>M17+P17</f>
        <v>35394</v>
      </c>
      <c r="AE17" s="812">
        <f t="shared" si="2"/>
        <v>241951</v>
      </c>
      <c r="AF17" s="812">
        <f t="shared" si="2"/>
        <v>48427</v>
      </c>
    </row>
    <row r="18" spans="1:32" ht="19.5" customHeight="1">
      <c r="A18" s="36"/>
      <c r="B18" s="374" t="s">
        <v>136</v>
      </c>
      <c r="C18" s="1465">
        <f>H8+P8</f>
        <v>257350</v>
      </c>
      <c r="D18" s="1465"/>
      <c r="E18" s="1465">
        <f>'M I S-4'!O52+'M I S-4'!S52</f>
        <v>37300</v>
      </c>
      <c r="F18" s="1465"/>
      <c r="G18" s="511">
        <v>109712</v>
      </c>
      <c r="H18" s="511">
        <v>11831</v>
      </c>
      <c r="I18" s="936">
        <v>0</v>
      </c>
      <c r="J18" s="936">
        <v>0</v>
      </c>
      <c r="K18" s="1466">
        <v>96030</v>
      </c>
      <c r="L18" s="1466"/>
      <c r="M18" s="1467">
        <v>21012</v>
      </c>
      <c r="N18" s="1467"/>
      <c r="O18" s="936">
        <v>1337</v>
      </c>
      <c r="P18" s="936">
        <v>155</v>
      </c>
      <c r="Q18" s="935">
        <f t="shared" si="0"/>
        <v>1337</v>
      </c>
      <c r="R18" s="935">
        <f t="shared" si="0"/>
        <v>155</v>
      </c>
      <c r="S18" s="1465">
        <f>G18+K18+Q18</f>
        <v>207079</v>
      </c>
      <c r="T18" s="1465"/>
      <c r="U18" s="1465">
        <f>H18+M18+R18</f>
        <v>32998</v>
      </c>
      <c r="V18" s="1465"/>
      <c r="W18" s="1468">
        <f>C18-S18</f>
        <v>50271</v>
      </c>
      <c r="X18" s="1468"/>
      <c r="Y18" s="1465">
        <f>E18-U18</f>
        <v>4302</v>
      </c>
      <c r="Z18" s="1465"/>
      <c r="AA18" s="12">
        <f t="shared" si="1"/>
        <v>109712</v>
      </c>
      <c r="AB18" s="12">
        <f t="shared" si="1"/>
        <v>11831</v>
      </c>
      <c r="AC18" s="12">
        <f>K18+O18</f>
        <v>97367</v>
      </c>
      <c r="AD18" s="12">
        <f>M18+P18</f>
        <v>21167</v>
      </c>
      <c r="AE18" s="812">
        <f t="shared" si="2"/>
        <v>207079</v>
      </c>
      <c r="AF18" s="812">
        <f t="shared" si="2"/>
        <v>32998</v>
      </c>
    </row>
    <row r="19" spans="1:32" ht="19.5" customHeight="1">
      <c r="A19" s="36"/>
      <c r="B19" s="513" t="s">
        <v>7</v>
      </c>
      <c r="C19" s="1469">
        <f>C16+C17+C18</f>
        <v>1133125</v>
      </c>
      <c r="D19" s="1469"/>
      <c r="E19" s="1469">
        <f>E16+E17+E18</f>
        <v>271840</v>
      </c>
      <c r="F19" s="1469"/>
      <c r="G19" s="516">
        <v>344128</v>
      </c>
      <c r="H19" s="516">
        <v>64307</v>
      </c>
      <c r="I19" s="516">
        <f>SUM(I16:I18)</f>
        <v>1724</v>
      </c>
      <c r="J19" s="516">
        <f>SUM(J16:J18)</f>
        <v>290</v>
      </c>
      <c r="K19" s="1469">
        <f>K16+K17+K18</f>
        <v>321770</v>
      </c>
      <c r="L19" s="1469"/>
      <c r="M19" s="1474">
        <f>M16+M17+M18</f>
        <v>104868</v>
      </c>
      <c r="N19" s="1475"/>
      <c r="O19" s="934">
        <f>SUM(O16:O18)</f>
        <v>2674</v>
      </c>
      <c r="P19" s="934">
        <f>SUM(P16:P18)</f>
        <v>165</v>
      </c>
      <c r="Q19" s="516">
        <f>Q16+Q17+Q18</f>
        <v>4398</v>
      </c>
      <c r="R19" s="516">
        <f>R16+R17+R18</f>
        <v>455</v>
      </c>
      <c r="S19" s="1469">
        <f>S16+S17+S18</f>
        <v>670296</v>
      </c>
      <c r="T19" s="1469"/>
      <c r="U19" s="1469">
        <f>U16+U17+U18</f>
        <v>169630</v>
      </c>
      <c r="V19" s="1469"/>
      <c r="W19" s="1473">
        <f>W16+W17+W18</f>
        <v>462829</v>
      </c>
      <c r="X19" s="1473"/>
      <c r="Y19" s="1469">
        <f>Y16+Y17+Y18</f>
        <v>102210</v>
      </c>
      <c r="Z19" s="1469"/>
      <c r="AA19" s="12">
        <f t="shared" si="1"/>
        <v>345852</v>
      </c>
      <c r="AB19" s="12">
        <f t="shared" si="1"/>
        <v>64597</v>
      </c>
      <c r="AC19" s="12">
        <f>K19+O19</f>
        <v>324444</v>
      </c>
      <c r="AD19" s="12">
        <f>M19+P19</f>
        <v>105033</v>
      </c>
      <c r="AE19" s="812">
        <f t="shared" si="2"/>
        <v>670296</v>
      </c>
      <c r="AF19" s="812">
        <f t="shared" si="2"/>
        <v>169630</v>
      </c>
    </row>
    <row r="20" spans="1:32" ht="15.75">
      <c r="A20" s="45"/>
      <c r="B20" s="1140"/>
      <c r="C20" s="1140"/>
      <c r="D20" s="1140"/>
      <c r="E20" s="1140"/>
      <c r="F20" s="1140"/>
      <c r="G20" s="1140"/>
      <c r="H20" s="1140"/>
      <c r="I20" s="1140"/>
      <c r="J20" s="1140"/>
      <c r="K20" s="1140"/>
      <c r="L20" s="1140"/>
      <c r="M20" s="1140"/>
      <c r="N20" s="1140"/>
      <c r="O20" s="1140"/>
      <c r="P20" s="1140"/>
      <c r="Q20" s="1140"/>
      <c r="R20" s="1140"/>
      <c r="S20" s="1140"/>
      <c r="T20" s="1140"/>
      <c r="U20" s="1140"/>
      <c r="V20" s="1140"/>
      <c r="W20" s="1140"/>
      <c r="X20" s="1140"/>
      <c r="Y20" s="1140"/>
      <c r="Z20" s="1140"/>
      <c r="AE20" s="622"/>
      <c r="AF20" s="622"/>
    </row>
    <row r="21" spans="1:32" ht="21" customHeight="1">
      <c r="A21" s="327"/>
      <c r="B21" s="573" t="s">
        <v>682</v>
      </c>
      <c r="C21" s="573"/>
      <c r="D21" s="573"/>
      <c r="E21" s="601"/>
      <c r="F21" s="603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E21" s="812"/>
      <c r="AF21" s="812"/>
    </row>
    <row r="22" spans="1:32" ht="18.75" customHeight="1">
      <c r="A22" s="31"/>
      <c r="B22" s="525" t="s">
        <v>227</v>
      </c>
      <c r="C22" s="1211" t="s">
        <v>259</v>
      </c>
      <c r="D22" s="1213"/>
      <c r="E22" s="1470" t="s">
        <v>228</v>
      </c>
      <c r="F22" s="1471"/>
      <c r="G22" s="1471"/>
      <c r="H22" s="1472"/>
      <c r="I22" s="1470" t="s">
        <v>230</v>
      </c>
      <c r="J22" s="1471"/>
      <c r="K22" s="1471"/>
      <c r="L22" s="1472"/>
      <c r="M22" s="1175" t="s">
        <v>356</v>
      </c>
      <c r="N22" s="1470" t="s">
        <v>232</v>
      </c>
      <c r="O22" s="1471"/>
      <c r="P22" s="1471"/>
      <c r="Q22" s="1472"/>
      <c r="R22" s="1470" t="s">
        <v>262</v>
      </c>
      <c r="S22" s="1471"/>
      <c r="T22" s="1471"/>
      <c r="U22" s="1471"/>
      <c r="V22" s="1472"/>
      <c r="W22" s="1470" t="s">
        <v>265</v>
      </c>
      <c r="X22" s="1471"/>
      <c r="Y22" s="1471"/>
      <c r="Z22" s="1472"/>
      <c r="AE22" s="812"/>
      <c r="AF22" s="812"/>
    </row>
    <row r="23" spans="1:32" ht="15.75">
      <c r="A23" s="31"/>
      <c r="B23" s="526" t="s">
        <v>0</v>
      </c>
      <c r="C23" s="1479" t="s">
        <v>123</v>
      </c>
      <c r="D23" s="1480"/>
      <c r="E23" s="1470" t="s">
        <v>260</v>
      </c>
      <c r="F23" s="1471"/>
      <c r="G23" s="1471"/>
      <c r="H23" s="1472"/>
      <c r="I23" s="1470" t="s">
        <v>260</v>
      </c>
      <c r="J23" s="1471"/>
      <c r="K23" s="1471"/>
      <c r="L23" s="1472"/>
      <c r="M23" s="1488"/>
      <c r="N23" s="1211" t="s">
        <v>6</v>
      </c>
      <c r="O23" s="1213"/>
      <c r="P23" s="1211" t="s">
        <v>261</v>
      </c>
      <c r="Q23" s="1213"/>
      <c r="R23" s="1211" t="s">
        <v>6</v>
      </c>
      <c r="S23" s="1213"/>
      <c r="T23" s="1211" t="s">
        <v>261</v>
      </c>
      <c r="U23" s="1212"/>
      <c r="V23" s="1213"/>
      <c r="W23" s="1211" t="s">
        <v>6</v>
      </c>
      <c r="X23" s="1213"/>
      <c r="Y23" s="1211" t="s">
        <v>261</v>
      </c>
      <c r="Z23" s="1213"/>
      <c r="AE23" s="812"/>
      <c r="AF23" s="812"/>
    </row>
    <row r="24" spans="1:32" ht="15.75">
      <c r="A24" s="31"/>
      <c r="B24" s="526"/>
      <c r="C24" s="1476" t="s">
        <v>7</v>
      </c>
      <c r="D24" s="1477"/>
      <c r="E24" s="1470" t="s">
        <v>6</v>
      </c>
      <c r="F24" s="1472"/>
      <c r="G24" s="1470" t="s">
        <v>261</v>
      </c>
      <c r="H24" s="1472"/>
      <c r="I24" s="1470" t="s">
        <v>6</v>
      </c>
      <c r="J24" s="1472"/>
      <c r="K24" s="1470" t="s">
        <v>261</v>
      </c>
      <c r="L24" s="1472"/>
      <c r="M24" s="1489"/>
      <c r="N24" s="365"/>
      <c r="O24" s="366"/>
      <c r="P24" s="365"/>
      <c r="Q24" s="366"/>
      <c r="R24" s="365"/>
      <c r="S24" s="366"/>
      <c r="T24" s="1476"/>
      <c r="U24" s="1478"/>
      <c r="V24" s="1477"/>
      <c r="W24" s="1476"/>
      <c r="X24" s="1477"/>
      <c r="Y24" s="1476"/>
      <c r="Z24" s="1477"/>
      <c r="AE24" s="813"/>
      <c r="AF24" s="813"/>
    </row>
    <row r="25" spans="1:26" ht="15.75">
      <c r="A25" s="31"/>
      <c r="B25" s="527"/>
      <c r="C25" s="384" t="s">
        <v>257</v>
      </c>
      <c r="D25" s="384" t="s">
        <v>258</v>
      </c>
      <c r="E25" s="384" t="s">
        <v>257</v>
      </c>
      <c r="F25" s="384" t="s">
        <v>258</v>
      </c>
      <c r="G25" s="384" t="s">
        <v>257</v>
      </c>
      <c r="H25" s="384" t="s">
        <v>258</v>
      </c>
      <c r="I25" s="384" t="s">
        <v>257</v>
      </c>
      <c r="J25" s="384" t="s">
        <v>258</v>
      </c>
      <c r="K25" s="384" t="s">
        <v>257</v>
      </c>
      <c r="L25" s="384" t="s">
        <v>258</v>
      </c>
      <c r="M25" s="384"/>
      <c r="N25" s="384" t="s">
        <v>257</v>
      </c>
      <c r="O25" s="384" t="s">
        <v>258</v>
      </c>
      <c r="P25" s="384" t="s">
        <v>257</v>
      </c>
      <c r="Q25" s="384" t="s">
        <v>258</v>
      </c>
      <c r="R25" s="384" t="s">
        <v>257</v>
      </c>
      <c r="S25" s="384" t="s">
        <v>258</v>
      </c>
      <c r="T25" s="1470" t="s">
        <v>257</v>
      </c>
      <c r="U25" s="1472"/>
      <c r="V25" s="384" t="s">
        <v>258</v>
      </c>
      <c r="W25" s="384" t="s">
        <v>257</v>
      </c>
      <c r="X25" s="384" t="s">
        <v>258</v>
      </c>
      <c r="Y25" s="388" t="s">
        <v>257</v>
      </c>
      <c r="Z25" s="389" t="s">
        <v>258</v>
      </c>
    </row>
    <row r="26" spans="1:29" ht="19.5" customHeight="1">
      <c r="A26" s="31"/>
      <c r="B26" s="528" t="s">
        <v>134</v>
      </c>
      <c r="C26" s="822">
        <v>659</v>
      </c>
      <c r="D26" s="822">
        <v>183</v>
      </c>
      <c r="E26" s="822">
        <v>0</v>
      </c>
      <c r="F26" s="822">
        <v>0</v>
      </c>
      <c r="G26" s="822">
        <v>1</v>
      </c>
      <c r="H26" s="822">
        <v>0</v>
      </c>
      <c r="I26" s="822">
        <v>0</v>
      </c>
      <c r="J26" s="822">
        <v>0</v>
      </c>
      <c r="K26" s="822">
        <v>0</v>
      </c>
      <c r="L26" s="822">
        <v>0</v>
      </c>
      <c r="M26" s="822"/>
      <c r="N26" s="822">
        <f aca="true" t="shared" si="3" ref="N26:O28">E26+I26</f>
        <v>0</v>
      </c>
      <c r="O26" s="822">
        <f t="shared" si="3"/>
        <v>0</v>
      </c>
      <c r="P26" s="822">
        <f>K26+G26</f>
        <v>1</v>
      </c>
      <c r="Q26" s="822">
        <f>H26+L26</f>
        <v>0</v>
      </c>
      <c r="R26" s="937">
        <v>85</v>
      </c>
      <c r="S26" s="822">
        <v>25</v>
      </c>
      <c r="T26" s="1481">
        <v>574</v>
      </c>
      <c r="U26" s="1481"/>
      <c r="V26" s="822">
        <v>158</v>
      </c>
      <c r="W26" s="822">
        <v>2</v>
      </c>
      <c r="X26" s="822">
        <v>0</v>
      </c>
      <c r="Y26" s="822">
        <v>2</v>
      </c>
      <c r="Z26" s="822">
        <v>0</v>
      </c>
      <c r="AA26" s="685"/>
      <c r="AB26" s="685"/>
      <c r="AC26" s="686"/>
    </row>
    <row r="27" spans="1:29" ht="19.5" customHeight="1">
      <c r="A27" s="31"/>
      <c r="B27" s="529" t="s">
        <v>135</v>
      </c>
      <c r="C27" s="822">
        <v>381</v>
      </c>
      <c r="D27" s="822">
        <v>81</v>
      </c>
      <c r="E27" s="822">
        <v>0</v>
      </c>
      <c r="F27" s="822">
        <v>0</v>
      </c>
      <c r="G27" s="822">
        <v>0</v>
      </c>
      <c r="H27" s="822">
        <v>0</v>
      </c>
      <c r="I27" s="822">
        <v>0</v>
      </c>
      <c r="J27" s="822">
        <v>0</v>
      </c>
      <c r="K27" s="822">
        <v>0</v>
      </c>
      <c r="L27" s="822">
        <v>0</v>
      </c>
      <c r="M27" s="822"/>
      <c r="N27" s="822">
        <f t="shared" si="3"/>
        <v>0</v>
      </c>
      <c r="O27" s="822">
        <f t="shared" si="3"/>
        <v>0</v>
      </c>
      <c r="P27" s="1007">
        <f>K27+G27</f>
        <v>0</v>
      </c>
      <c r="Q27" s="822">
        <f>H27+L27</f>
        <v>0</v>
      </c>
      <c r="R27" s="822">
        <v>43</v>
      </c>
      <c r="S27" s="822">
        <v>13</v>
      </c>
      <c r="T27" s="1481">
        <v>338</v>
      </c>
      <c r="U27" s="1481"/>
      <c r="V27" s="822">
        <v>68</v>
      </c>
      <c r="W27" s="914">
        <v>0</v>
      </c>
      <c r="X27" s="914">
        <v>0</v>
      </c>
      <c r="Y27" s="822">
        <v>2</v>
      </c>
      <c r="Z27" s="822">
        <v>0</v>
      </c>
      <c r="AA27" s="685"/>
      <c r="AB27" s="685"/>
      <c r="AC27" s="686"/>
    </row>
    <row r="28" spans="1:29" ht="19.5" customHeight="1">
      <c r="A28" s="31"/>
      <c r="B28" s="530" t="s">
        <v>136</v>
      </c>
      <c r="C28" s="822">
        <v>135</v>
      </c>
      <c r="D28" s="822">
        <v>23</v>
      </c>
      <c r="E28" s="822">
        <v>0</v>
      </c>
      <c r="F28" s="822">
        <v>0</v>
      </c>
      <c r="G28" s="822">
        <v>0</v>
      </c>
      <c r="H28" s="822">
        <v>0</v>
      </c>
      <c r="I28" s="822">
        <v>0</v>
      </c>
      <c r="J28" s="822">
        <v>0</v>
      </c>
      <c r="K28" s="822">
        <v>0</v>
      </c>
      <c r="L28" s="822">
        <v>0</v>
      </c>
      <c r="M28" s="822"/>
      <c r="N28" s="822">
        <f t="shared" si="3"/>
        <v>0</v>
      </c>
      <c r="O28" s="822">
        <f t="shared" si="3"/>
        <v>0</v>
      </c>
      <c r="P28" s="1007">
        <f>K28+G28</f>
        <v>0</v>
      </c>
      <c r="Q28" s="822">
        <f>H28+L28</f>
        <v>0</v>
      </c>
      <c r="R28" s="822">
        <v>25</v>
      </c>
      <c r="S28" s="822">
        <v>0</v>
      </c>
      <c r="T28" s="1481">
        <v>110</v>
      </c>
      <c r="U28" s="1481"/>
      <c r="V28" s="822">
        <v>23</v>
      </c>
      <c r="W28" s="914">
        <v>0</v>
      </c>
      <c r="X28" s="914">
        <v>0</v>
      </c>
      <c r="Y28" s="822">
        <v>1</v>
      </c>
      <c r="Z28" s="822">
        <v>0</v>
      </c>
      <c r="AA28" s="685"/>
      <c r="AB28" s="685"/>
      <c r="AC28" s="686"/>
    </row>
    <row r="29" spans="1:29" ht="19.5" customHeight="1">
      <c r="A29" s="31"/>
      <c r="B29" s="602" t="s">
        <v>7</v>
      </c>
      <c r="C29" s="823">
        <f>C26+C27+C28</f>
        <v>1175</v>
      </c>
      <c r="D29" s="823">
        <v>287</v>
      </c>
      <c r="E29" s="823">
        <f aca="true" t="shared" si="4" ref="E29:T29">E26+E27+E28</f>
        <v>0</v>
      </c>
      <c r="F29" s="823">
        <f t="shared" si="4"/>
        <v>0</v>
      </c>
      <c r="G29" s="823">
        <f t="shared" si="4"/>
        <v>1</v>
      </c>
      <c r="H29" s="823">
        <f t="shared" si="4"/>
        <v>0</v>
      </c>
      <c r="I29" s="823">
        <f t="shared" si="4"/>
        <v>0</v>
      </c>
      <c r="J29" s="823">
        <f t="shared" si="4"/>
        <v>0</v>
      </c>
      <c r="K29" s="828">
        <f t="shared" si="4"/>
        <v>0</v>
      </c>
      <c r="L29" s="823">
        <f t="shared" si="4"/>
        <v>0</v>
      </c>
      <c r="M29" s="823">
        <f t="shared" si="4"/>
        <v>0</v>
      </c>
      <c r="N29" s="823">
        <f t="shared" si="4"/>
        <v>0</v>
      </c>
      <c r="O29" s="823">
        <f t="shared" si="4"/>
        <v>0</v>
      </c>
      <c r="P29" s="823">
        <f t="shared" si="4"/>
        <v>1</v>
      </c>
      <c r="Q29" s="823">
        <f t="shared" si="4"/>
        <v>0</v>
      </c>
      <c r="R29" s="823">
        <f t="shared" si="4"/>
        <v>153</v>
      </c>
      <c r="S29" s="823">
        <f t="shared" si="4"/>
        <v>38</v>
      </c>
      <c r="T29" s="1482">
        <f t="shared" si="4"/>
        <v>1022</v>
      </c>
      <c r="U29" s="1482"/>
      <c r="V29" s="823">
        <f>V26+V27+V28</f>
        <v>249</v>
      </c>
      <c r="W29" s="823">
        <f>W26+W27+W28</f>
        <v>2</v>
      </c>
      <c r="X29" s="823">
        <f>X26+X27+X28</f>
        <v>0</v>
      </c>
      <c r="Y29" s="823">
        <f>Y26+Y27+Y28</f>
        <v>5</v>
      </c>
      <c r="Z29" s="823">
        <f>Z26+Z27+Z28</f>
        <v>0</v>
      </c>
      <c r="AA29" s="687"/>
      <c r="AB29" s="687"/>
      <c r="AC29" s="688"/>
    </row>
    <row r="30" spans="1:26" ht="15.75">
      <c r="A30" s="42"/>
      <c r="B30" s="34"/>
      <c r="C30" s="34"/>
      <c r="D30" s="34" t="s">
        <v>326</v>
      </c>
      <c r="E30" s="34"/>
      <c r="F30" s="34"/>
      <c r="G30" s="34"/>
      <c r="H30" s="34"/>
      <c r="I30" s="34"/>
      <c r="J30" s="34"/>
      <c r="K30" s="34"/>
      <c r="L30" s="33"/>
      <c r="M30" s="33"/>
      <c r="N30" s="34"/>
      <c r="O30" s="230"/>
      <c r="P30" s="230"/>
      <c r="Q30" s="230"/>
      <c r="R30" s="230"/>
      <c r="S30" s="230"/>
      <c r="T30" s="230"/>
      <c r="U30" s="230"/>
      <c r="V30" s="230"/>
      <c r="W30" s="34"/>
      <c r="X30" s="34"/>
      <c r="Y30" s="34"/>
      <c r="Z30" s="34"/>
    </row>
    <row r="31" spans="1:26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4"/>
    </row>
    <row r="32" spans="1:26" ht="19.5">
      <c r="A32" s="231"/>
      <c r="B32" s="1207" t="s">
        <v>685</v>
      </c>
      <c r="C32" s="1207"/>
      <c r="D32" s="1207"/>
      <c r="E32" s="1207"/>
      <c r="F32" s="1207"/>
      <c r="G32" s="1207"/>
      <c r="H32" s="1207"/>
      <c r="I32" s="1207"/>
      <c r="J32" s="1153"/>
      <c r="K32" s="1153"/>
      <c r="L32" s="1153"/>
      <c r="M32" s="1153"/>
      <c r="N32" s="1153"/>
      <c r="O32" s="1153"/>
      <c r="P32" s="1153"/>
      <c r="Q32" s="1153"/>
      <c r="R32" s="1153"/>
      <c r="S32" s="1153"/>
      <c r="T32" s="1153"/>
      <c r="U32" s="1153"/>
      <c r="V32" s="1153"/>
      <c r="W32" s="1153"/>
      <c r="X32" s="1153"/>
      <c r="Y32" s="1153"/>
      <c r="Z32" s="1153"/>
    </row>
    <row r="33" spans="1:26" ht="17.25">
      <c r="A33" s="45"/>
      <c r="B33" s="1070" t="s">
        <v>268</v>
      </c>
      <c r="C33" s="1072"/>
      <c r="D33" s="1121" t="s">
        <v>343</v>
      </c>
      <c r="E33" s="1122"/>
      <c r="F33" s="1122"/>
      <c r="G33" s="1122"/>
      <c r="H33" s="1122"/>
      <c r="I33" s="1122"/>
      <c r="J33" s="1070" t="s">
        <v>244</v>
      </c>
      <c r="K33" s="1072"/>
      <c r="L33" s="1122" t="s">
        <v>271</v>
      </c>
      <c r="M33" s="1122"/>
      <c r="N33" s="1122"/>
      <c r="O33" s="1123"/>
      <c r="P33" s="1121" t="s">
        <v>272</v>
      </c>
      <c r="Q33" s="1122"/>
      <c r="R33" s="1122"/>
      <c r="S33" s="1122"/>
      <c r="T33" s="1122"/>
      <c r="U33" s="1123"/>
      <c r="V33" s="1121" t="s">
        <v>273</v>
      </c>
      <c r="W33" s="1122"/>
      <c r="X33" s="1122"/>
      <c r="Y33" s="1122"/>
      <c r="Z33" s="1123"/>
    </row>
    <row r="34" spans="1:26" ht="17.25">
      <c r="A34" s="45"/>
      <c r="B34" s="1076" t="s">
        <v>269</v>
      </c>
      <c r="C34" s="1078"/>
      <c r="D34" s="1121" t="s">
        <v>686</v>
      </c>
      <c r="E34" s="1123"/>
      <c r="F34" s="1121" t="s">
        <v>133</v>
      </c>
      <c r="G34" s="1123"/>
      <c r="H34" s="1121" t="s">
        <v>7</v>
      </c>
      <c r="I34" s="1122"/>
      <c r="J34" s="1076" t="s">
        <v>270</v>
      </c>
      <c r="K34" s="1078"/>
      <c r="L34" s="362" t="s">
        <v>257</v>
      </c>
      <c r="M34" s="370" t="s">
        <v>258</v>
      </c>
      <c r="N34" s="1121" t="s">
        <v>7</v>
      </c>
      <c r="O34" s="1123"/>
      <c r="P34" s="1121" t="s">
        <v>686</v>
      </c>
      <c r="Q34" s="1123"/>
      <c r="R34" s="1121" t="s">
        <v>133</v>
      </c>
      <c r="S34" s="1123"/>
      <c r="T34" s="1121" t="s">
        <v>7</v>
      </c>
      <c r="U34" s="1122"/>
      <c r="V34" s="1121" t="s">
        <v>257</v>
      </c>
      <c r="W34" s="1123"/>
      <c r="X34" s="370" t="s">
        <v>258</v>
      </c>
      <c r="Y34" s="1121" t="s">
        <v>7</v>
      </c>
      <c r="Z34" s="1123"/>
    </row>
    <row r="35" spans="1:26" ht="20.25" customHeight="1">
      <c r="A35" s="45"/>
      <c r="B35" s="1484" t="s">
        <v>274</v>
      </c>
      <c r="C35" s="1484"/>
      <c r="D35" s="1485">
        <v>599</v>
      </c>
      <c r="E35" s="1486"/>
      <c r="F35" s="1485">
        <v>132</v>
      </c>
      <c r="G35" s="1486"/>
      <c r="H35" s="1487">
        <f>D35+F35</f>
        <v>731</v>
      </c>
      <c r="I35" s="1487"/>
      <c r="J35" s="1487"/>
      <c r="K35" s="1487"/>
      <c r="L35" s="826">
        <v>1</v>
      </c>
      <c r="M35" s="826">
        <v>0</v>
      </c>
      <c r="N35" s="1487">
        <f>M35+L35</f>
        <v>1</v>
      </c>
      <c r="O35" s="1487"/>
      <c r="P35" s="1487">
        <f>D35+L35</f>
        <v>600</v>
      </c>
      <c r="Q35" s="1487"/>
      <c r="R35" s="1487">
        <f>F35+M35</f>
        <v>132</v>
      </c>
      <c r="S35" s="1487"/>
      <c r="T35" s="1487">
        <f>P35+R35</f>
        <v>732</v>
      </c>
      <c r="U35" s="1487"/>
      <c r="V35" s="1487">
        <v>14</v>
      </c>
      <c r="W35" s="1487"/>
      <c r="X35" s="915">
        <v>4</v>
      </c>
      <c r="Y35" s="1487">
        <f>X35+V35</f>
        <v>18</v>
      </c>
      <c r="Z35" s="1487"/>
    </row>
    <row r="36" spans="1:26" ht="20.25" customHeight="1">
      <c r="A36" s="45"/>
      <c r="B36" s="1484" t="s">
        <v>275</v>
      </c>
      <c r="C36" s="1484"/>
      <c r="D36" s="1483">
        <v>3052</v>
      </c>
      <c r="E36" s="1483"/>
      <c r="F36" s="1483">
        <v>1350</v>
      </c>
      <c r="G36" s="1483"/>
      <c r="H36" s="1483">
        <f>D36+F36</f>
        <v>4402</v>
      </c>
      <c r="I36" s="1483"/>
      <c r="J36" s="1483"/>
      <c r="K36" s="1483"/>
      <c r="L36" s="583">
        <v>16</v>
      </c>
      <c r="M36" s="583">
        <v>22</v>
      </c>
      <c r="N36" s="1487">
        <f>M36+L36</f>
        <v>38</v>
      </c>
      <c r="O36" s="1487"/>
      <c r="P36" s="1483">
        <f>D36+L36</f>
        <v>3068</v>
      </c>
      <c r="Q36" s="1483"/>
      <c r="R36" s="1483">
        <f>F36+M36</f>
        <v>1372</v>
      </c>
      <c r="S36" s="1483"/>
      <c r="T36" s="1490">
        <f>P36+R36</f>
        <v>4440</v>
      </c>
      <c r="U36" s="1490"/>
      <c r="V36" s="1483">
        <v>16</v>
      </c>
      <c r="W36" s="1483"/>
      <c r="X36" s="584">
        <v>22</v>
      </c>
      <c r="Y36" s="1487">
        <f>X36+V36</f>
        <v>38</v>
      </c>
      <c r="Z36" s="1487"/>
    </row>
    <row r="37" spans="1:26" ht="15.75">
      <c r="A37" s="45"/>
      <c r="B37" s="1194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</row>
    <row r="40" spans="3:24" ht="14.25" customHeight="1"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8"/>
      <c r="T40" s="838"/>
      <c r="U40" s="838"/>
      <c r="V40" s="838"/>
      <c r="W40" s="838"/>
      <c r="X40" s="838"/>
    </row>
    <row r="41" spans="3:24" ht="14.25" customHeight="1"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38"/>
      <c r="U41" s="838"/>
      <c r="V41" s="838"/>
      <c r="W41" s="838"/>
      <c r="X41" s="838"/>
    </row>
    <row r="42" spans="3:24" ht="14.25" customHeight="1"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38"/>
      <c r="V42" s="838"/>
      <c r="W42" s="838"/>
      <c r="X42" s="838"/>
    </row>
  </sheetData>
  <sheetProtection password="C663" sheet="1"/>
  <mergeCells count="200">
    <mergeCell ref="AE14:AF14"/>
    <mergeCell ref="AA14:AB14"/>
    <mergeCell ref="AC14:AD14"/>
    <mergeCell ref="AB2:AB5"/>
    <mergeCell ref="AC2:AC5"/>
    <mergeCell ref="AD2:AD5"/>
    <mergeCell ref="AA12:AF13"/>
    <mergeCell ref="F9:G9"/>
    <mergeCell ref="H9:J9"/>
    <mergeCell ref="K7:M7"/>
    <mergeCell ref="N7:O7"/>
    <mergeCell ref="F6:G6"/>
    <mergeCell ref="P8:R8"/>
    <mergeCell ref="F7:G7"/>
    <mergeCell ref="H7:J7"/>
    <mergeCell ref="C8:E8"/>
    <mergeCell ref="C9:E9"/>
    <mergeCell ref="P7:R7"/>
    <mergeCell ref="F8:G8"/>
    <mergeCell ref="H8:J8"/>
    <mergeCell ref="K8:M8"/>
    <mergeCell ref="N8:O8"/>
    <mergeCell ref="K9:M9"/>
    <mergeCell ref="N9:O9"/>
    <mergeCell ref="P9:R9"/>
    <mergeCell ref="B37:Z37"/>
    <mergeCell ref="N36:O36"/>
    <mergeCell ref="P36:Q36"/>
    <mergeCell ref="R36:S36"/>
    <mergeCell ref="T36:U36"/>
    <mergeCell ref="V36:W36"/>
    <mergeCell ref="B36:C36"/>
    <mergeCell ref="D36:E36"/>
    <mergeCell ref="F36:G36"/>
    <mergeCell ref="H36:I36"/>
    <mergeCell ref="M22:M24"/>
    <mergeCell ref="Y36:Z36"/>
    <mergeCell ref="P35:Q35"/>
    <mergeCell ref="R35:S35"/>
    <mergeCell ref="T35:U35"/>
    <mergeCell ref="V35:W35"/>
    <mergeCell ref="Y35:Z35"/>
    <mergeCell ref="N35:O35"/>
    <mergeCell ref="Y34:Z34"/>
    <mergeCell ref="P34:Q34"/>
    <mergeCell ref="J36:K36"/>
    <mergeCell ref="B35:C35"/>
    <mergeCell ref="D35:E35"/>
    <mergeCell ref="F35:G35"/>
    <mergeCell ref="H35:I35"/>
    <mergeCell ref="J35:K35"/>
    <mergeCell ref="B34:C34"/>
    <mergeCell ref="D34:E34"/>
    <mergeCell ref="F34:G34"/>
    <mergeCell ref="H34:I34"/>
    <mergeCell ref="J34:K34"/>
    <mergeCell ref="N34:O34"/>
    <mergeCell ref="R34:S34"/>
    <mergeCell ref="T34:U34"/>
    <mergeCell ref="B32:I32"/>
    <mergeCell ref="J32:Z32"/>
    <mergeCell ref="B33:C33"/>
    <mergeCell ref="D33:I33"/>
    <mergeCell ref="J33:K33"/>
    <mergeCell ref="L33:O33"/>
    <mergeCell ref="P33:U33"/>
    <mergeCell ref="V33:Z33"/>
    <mergeCell ref="V34:W34"/>
    <mergeCell ref="Y24:Z24"/>
    <mergeCell ref="T25:U25"/>
    <mergeCell ref="T26:U26"/>
    <mergeCell ref="T27:U27"/>
    <mergeCell ref="T28:U28"/>
    <mergeCell ref="T29:U29"/>
    <mergeCell ref="W24:X24"/>
    <mergeCell ref="T23:V23"/>
    <mergeCell ref="W23:X23"/>
    <mergeCell ref="Y23:Z23"/>
    <mergeCell ref="C24:D24"/>
    <mergeCell ref="E24:F24"/>
    <mergeCell ref="G24:H24"/>
    <mergeCell ref="I24:J24"/>
    <mergeCell ref="K24:L24"/>
    <mergeCell ref="T24:V24"/>
    <mergeCell ref="C23:D23"/>
    <mergeCell ref="E23:H23"/>
    <mergeCell ref="I23:L23"/>
    <mergeCell ref="N23:O23"/>
    <mergeCell ref="P23:Q23"/>
    <mergeCell ref="R23:S23"/>
    <mergeCell ref="W19:X19"/>
    <mergeCell ref="E19:F19"/>
    <mergeCell ref="K19:L19"/>
    <mergeCell ref="M19:N19"/>
    <mergeCell ref="S19:T19"/>
    <mergeCell ref="Y19:Z19"/>
    <mergeCell ref="B20:Z20"/>
    <mergeCell ref="G21:Z21"/>
    <mergeCell ref="C22:D22"/>
    <mergeCell ref="E22:H22"/>
    <mergeCell ref="I22:L22"/>
    <mergeCell ref="N22:Q22"/>
    <mergeCell ref="R22:V22"/>
    <mergeCell ref="W22:Z22"/>
    <mergeCell ref="C19:D19"/>
    <mergeCell ref="U19:V19"/>
    <mergeCell ref="W17:X17"/>
    <mergeCell ref="Y17:Z17"/>
    <mergeCell ref="C18:D18"/>
    <mergeCell ref="E18:F18"/>
    <mergeCell ref="K18:L18"/>
    <mergeCell ref="M18:N18"/>
    <mergeCell ref="S18:T18"/>
    <mergeCell ref="U18:V18"/>
    <mergeCell ref="W18:X18"/>
    <mergeCell ref="Y18:Z18"/>
    <mergeCell ref="C17:D17"/>
    <mergeCell ref="E17:F17"/>
    <mergeCell ref="K17:L17"/>
    <mergeCell ref="M17:N17"/>
    <mergeCell ref="S17:T17"/>
    <mergeCell ref="U17:V17"/>
    <mergeCell ref="W15:X15"/>
    <mergeCell ref="Y15:Z15"/>
    <mergeCell ref="C16:D16"/>
    <mergeCell ref="E16:F16"/>
    <mergeCell ref="K16:L16"/>
    <mergeCell ref="M16:N16"/>
    <mergeCell ref="S16:T16"/>
    <mergeCell ref="U16:V16"/>
    <mergeCell ref="W16:X16"/>
    <mergeCell ref="Y16:Z16"/>
    <mergeCell ref="C15:D15"/>
    <mergeCell ref="E15:F15"/>
    <mergeCell ref="K15:L15"/>
    <mergeCell ref="M15:N15"/>
    <mergeCell ref="S15:T15"/>
    <mergeCell ref="U15:V15"/>
    <mergeCell ref="S13:V13"/>
    <mergeCell ref="W13:Z13"/>
    <mergeCell ref="C14:F14"/>
    <mergeCell ref="G14:H14"/>
    <mergeCell ref="I14:J14"/>
    <mergeCell ref="K14:N14"/>
    <mergeCell ref="O14:P14"/>
    <mergeCell ref="Q14:R14"/>
    <mergeCell ref="S14:V14"/>
    <mergeCell ref="W14:Z14"/>
    <mergeCell ref="C13:F13"/>
    <mergeCell ref="G13:H13"/>
    <mergeCell ref="I13:J13"/>
    <mergeCell ref="K13:N13"/>
    <mergeCell ref="O13:P13"/>
    <mergeCell ref="Q13:R13"/>
    <mergeCell ref="H11:Z11"/>
    <mergeCell ref="C12:F12"/>
    <mergeCell ref="G12:J12"/>
    <mergeCell ref="K12:P12"/>
    <mergeCell ref="Q12:R12"/>
    <mergeCell ref="S12:V12"/>
    <mergeCell ref="W12:Z12"/>
    <mergeCell ref="A10:Z10"/>
    <mergeCell ref="S6:T8"/>
    <mergeCell ref="C6:E6"/>
    <mergeCell ref="C7:E7"/>
    <mergeCell ref="S9:T9"/>
    <mergeCell ref="C5:E5"/>
    <mergeCell ref="F5:G5"/>
    <mergeCell ref="H5:J5"/>
    <mergeCell ref="K5:M5"/>
    <mergeCell ref="N5:O5"/>
    <mergeCell ref="H1:Z1"/>
    <mergeCell ref="C2:J2"/>
    <mergeCell ref="K2:R2"/>
    <mergeCell ref="S2:T5"/>
    <mergeCell ref="H6:J6"/>
    <mergeCell ref="K6:M6"/>
    <mergeCell ref="N6:O6"/>
    <mergeCell ref="P6:R6"/>
    <mergeCell ref="C3:E3"/>
    <mergeCell ref="F3:G3"/>
    <mergeCell ref="C4:E4"/>
    <mergeCell ref="F4:G4"/>
    <mergeCell ref="H4:J4"/>
    <mergeCell ref="K4:M4"/>
    <mergeCell ref="N4:O4"/>
    <mergeCell ref="U2:W5"/>
    <mergeCell ref="P3:R5"/>
    <mergeCell ref="H3:J3"/>
    <mergeCell ref="K3:M3"/>
    <mergeCell ref="N3:O3"/>
    <mergeCell ref="X2:Z5"/>
    <mergeCell ref="X6:Z6"/>
    <mergeCell ref="X7:Z7"/>
    <mergeCell ref="X8:Z8"/>
    <mergeCell ref="X9:Z9"/>
    <mergeCell ref="U6:W6"/>
    <mergeCell ref="U8:W8"/>
    <mergeCell ref="U9:W9"/>
    <mergeCell ref="U7:W7"/>
  </mergeCells>
  <printOptions/>
  <pageMargins left="0.2" right="0.1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D60"/>
  <sheetViews>
    <sheetView view="pageLayout" workbookViewId="0" topLeftCell="A22">
      <selection activeCell="AF15" sqref="AF1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4.28125" style="0" customWidth="1"/>
    <col min="4" max="4" width="2.57421875" style="0" customWidth="1"/>
    <col min="5" max="5" width="7.8515625" style="0" customWidth="1"/>
    <col min="6" max="6" width="3.421875" style="0" customWidth="1"/>
    <col min="7" max="7" width="4.00390625" style="0" customWidth="1"/>
    <col min="8" max="8" width="3.28125" style="0" customWidth="1"/>
    <col min="9" max="9" width="4.140625" style="0" customWidth="1"/>
    <col min="10" max="10" width="7.421875" style="0" customWidth="1"/>
    <col min="11" max="11" width="1.421875" style="0" customWidth="1"/>
    <col min="12" max="12" width="4.8515625" style="0" customWidth="1"/>
    <col min="13" max="13" width="5.28125" style="0" customWidth="1"/>
    <col min="14" max="14" width="2.8515625" style="0" customWidth="1"/>
    <col min="15" max="15" width="3.8515625" style="0" customWidth="1"/>
    <col min="16" max="16" width="3.140625" style="0" customWidth="1"/>
    <col min="17" max="17" width="3.7109375" style="0" customWidth="1"/>
    <col min="18" max="18" width="3.00390625" style="0" customWidth="1"/>
    <col min="19" max="19" width="3.140625" style="0" customWidth="1"/>
    <col min="20" max="20" width="3.421875" style="0" customWidth="1"/>
    <col min="21" max="21" width="4.421875" style="0" customWidth="1"/>
    <col min="22" max="22" width="5.57421875" style="0" customWidth="1"/>
    <col min="23" max="23" width="2.421875" style="0" customWidth="1"/>
    <col min="24" max="24" width="3.28125" style="0" customWidth="1"/>
    <col min="25" max="25" width="3.421875" style="0" customWidth="1"/>
    <col min="26" max="26" width="4.57421875" style="0" customWidth="1"/>
    <col min="27" max="27" width="4.28125" style="0" customWidth="1"/>
    <col min="28" max="28" width="3.00390625" style="0" customWidth="1"/>
    <col min="29" max="29" width="4.140625" style="0" customWidth="1"/>
    <col min="30" max="30" width="4.00390625" style="0" customWidth="1"/>
    <col min="31" max="31" width="5.00390625" style="0" customWidth="1"/>
  </cols>
  <sheetData>
    <row r="1" spans="1:26" ht="2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063">
        <v>6</v>
      </c>
      <c r="M1" s="1063"/>
      <c r="N1" s="14"/>
      <c r="O1" s="14"/>
      <c r="P1" s="14"/>
      <c r="Q1" s="14"/>
      <c r="R1" s="14"/>
      <c r="S1" s="14"/>
      <c r="T1" s="14"/>
      <c r="U1" s="1063" t="s">
        <v>408</v>
      </c>
      <c r="V1" s="1063"/>
      <c r="W1" s="1063"/>
      <c r="X1" s="1063"/>
      <c r="Y1" s="1063"/>
      <c r="Z1" s="1063"/>
    </row>
    <row r="2" spans="1:26" ht="15.75">
      <c r="A2" s="231"/>
      <c r="B2" s="1535" t="s">
        <v>714</v>
      </c>
      <c r="C2" s="1535"/>
      <c r="D2" s="1535"/>
      <c r="E2" s="1535"/>
      <c r="F2" s="1535"/>
      <c r="G2" s="1535"/>
      <c r="H2" s="1535"/>
      <c r="I2" s="1535"/>
      <c r="J2" s="1535"/>
      <c r="K2" s="1535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</row>
    <row r="3" spans="1:30" ht="17.25">
      <c r="A3" s="50"/>
      <c r="B3" s="1427" t="s">
        <v>276</v>
      </c>
      <c r="C3" s="1427"/>
      <c r="D3" s="1427"/>
      <c r="E3" s="1427"/>
      <c r="F3" s="1515" t="s">
        <v>405</v>
      </c>
      <c r="G3" s="1516"/>
      <c r="H3" s="1516"/>
      <c r="I3" s="1516"/>
      <c r="J3" s="1516"/>
      <c r="K3" s="1534"/>
      <c r="L3" s="1515" t="s">
        <v>277</v>
      </c>
      <c r="M3" s="1516"/>
      <c r="N3" s="1516"/>
      <c r="O3" s="1534"/>
      <c r="P3" s="1515" t="s">
        <v>262</v>
      </c>
      <c r="Q3" s="1516"/>
      <c r="R3" s="1516"/>
      <c r="S3" s="1516"/>
      <c r="T3" s="1516"/>
      <c r="U3" s="1534"/>
      <c r="V3" s="1515" t="s">
        <v>265</v>
      </c>
      <c r="W3" s="1516"/>
      <c r="X3" s="1516"/>
      <c r="Y3" s="1516"/>
      <c r="Z3" s="1534"/>
      <c r="AA3" s="1497" t="s">
        <v>303</v>
      </c>
      <c r="AB3" s="1498"/>
      <c r="AC3" s="1498"/>
      <c r="AD3" s="1498"/>
    </row>
    <row r="4" spans="1:30" ht="17.25">
      <c r="A4" s="45"/>
      <c r="B4" s="1515" t="s">
        <v>166</v>
      </c>
      <c r="C4" s="1516"/>
      <c r="D4" s="1516"/>
      <c r="E4" s="1534"/>
      <c r="F4" s="1427" t="s">
        <v>263</v>
      </c>
      <c r="G4" s="1427"/>
      <c r="H4" s="1515" t="s">
        <v>264</v>
      </c>
      <c r="I4" s="1534"/>
      <c r="J4" s="1515" t="s">
        <v>7</v>
      </c>
      <c r="K4" s="1534"/>
      <c r="L4" s="379" t="s">
        <v>278</v>
      </c>
      <c r="M4" s="379" t="s">
        <v>279</v>
      </c>
      <c r="N4" s="1515" t="s">
        <v>7</v>
      </c>
      <c r="O4" s="1534"/>
      <c r="P4" s="1427" t="s">
        <v>263</v>
      </c>
      <c r="Q4" s="1427"/>
      <c r="R4" s="1427" t="s">
        <v>264</v>
      </c>
      <c r="S4" s="1427"/>
      <c r="T4" s="1427" t="s">
        <v>7</v>
      </c>
      <c r="U4" s="1427"/>
      <c r="V4" s="391" t="s">
        <v>278</v>
      </c>
      <c r="W4" s="1515" t="s">
        <v>279</v>
      </c>
      <c r="X4" s="1534"/>
      <c r="Y4" s="1515" t="s">
        <v>7</v>
      </c>
      <c r="Z4" s="1534"/>
      <c r="AA4" s="1497" t="s">
        <v>304</v>
      </c>
      <c r="AB4" s="1498"/>
      <c r="AC4" s="1498"/>
      <c r="AD4" s="1498"/>
    </row>
    <row r="5" spans="1:26" ht="2.25" customHeight="1" hidden="1">
      <c r="A5" s="45"/>
      <c r="B5" s="1137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536"/>
      <c r="Q5" s="1536"/>
      <c r="R5" s="1536"/>
      <c r="S5" s="1536"/>
      <c r="T5" s="1536"/>
      <c r="U5" s="1536"/>
      <c r="V5" s="1536"/>
      <c r="W5" s="1536"/>
      <c r="X5" s="1536"/>
      <c r="Y5" s="1141"/>
      <c r="Z5" s="5"/>
    </row>
    <row r="6" spans="1:26" ht="17.25" customHeight="1">
      <c r="A6" s="45"/>
      <c r="B6" s="1501" t="s">
        <v>325</v>
      </c>
      <c r="C6" s="1501"/>
      <c r="D6" s="1501"/>
      <c r="E6" s="1501"/>
      <c r="F6" s="1503">
        <v>9</v>
      </c>
      <c r="G6" s="1503"/>
      <c r="H6" s="1503">
        <v>10</v>
      </c>
      <c r="I6" s="1503"/>
      <c r="J6" s="1503">
        <v>19</v>
      </c>
      <c r="K6" s="1503"/>
      <c r="L6" s="379">
        <v>0</v>
      </c>
      <c r="M6" s="379">
        <v>0</v>
      </c>
      <c r="N6" s="1427">
        <v>0</v>
      </c>
      <c r="O6" s="1427"/>
      <c r="P6" s="1500">
        <f>F6+L6</f>
        <v>9</v>
      </c>
      <c r="Q6" s="1500"/>
      <c r="R6" s="1500">
        <f>H6+M6</f>
        <v>10</v>
      </c>
      <c r="S6" s="1500"/>
      <c r="T6" s="1500">
        <f>J6+N6</f>
        <v>19</v>
      </c>
      <c r="U6" s="1500"/>
      <c r="V6" s="378"/>
      <c r="W6" s="1428"/>
      <c r="X6" s="1428"/>
      <c r="Y6" s="1428"/>
      <c r="Z6" s="1428"/>
    </row>
    <row r="7" spans="1:26" ht="17.25" customHeight="1">
      <c r="A7" s="45"/>
      <c r="B7" s="1501" t="s">
        <v>378</v>
      </c>
      <c r="C7" s="1501"/>
      <c r="D7" s="1501"/>
      <c r="E7" s="1501"/>
      <c r="F7" s="1503">
        <v>0</v>
      </c>
      <c r="G7" s="1503"/>
      <c r="H7" s="1503">
        <v>62</v>
      </c>
      <c r="I7" s="1503"/>
      <c r="J7" s="1503">
        <v>62</v>
      </c>
      <c r="K7" s="1503"/>
      <c r="L7" s="379">
        <v>0</v>
      </c>
      <c r="M7" s="379">
        <v>0</v>
      </c>
      <c r="N7" s="1427">
        <v>0</v>
      </c>
      <c r="O7" s="1427"/>
      <c r="P7" s="1500">
        <f>F7+L7</f>
        <v>0</v>
      </c>
      <c r="Q7" s="1500"/>
      <c r="R7" s="1500">
        <f>H7+M7</f>
        <v>62</v>
      </c>
      <c r="S7" s="1500"/>
      <c r="T7" s="1500">
        <f>J7+N7</f>
        <v>62</v>
      </c>
      <c r="U7" s="1500"/>
      <c r="V7" s="378"/>
      <c r="W7" s="1428"/>
      <c r="X7" s="1428"/>
      <c r="Y7" s="1428"/>
      <c r="Z7" s="1428"/>
    </row>
    <row r="8" spans="1:26" ht="17.25" customHeight="1">
      <c r="A8" s="45"/>
      <c r="B8" s="1501" t="s">
        <v>379</v>
      </c>
      <c r="C8" s="1501"/>
      <c r="D8" s="1501"/>
      <c r="E8" s="1501"/>
      <c r="F8" s="1503"/>
      <c r="G8" s="1503"/>
      <c r="H8" s="1503"/>
      <c r="I8" s="1503"/>
      <c r="J8" s="1503"/>
      <c r="K8" s="1503"/>
      <c r="L8" s="379"/>
      <c r="M8" s="379"/>
      <c r="N8" s="1427"/>
      <c r="O8" s="1427"/>
      <c r="P8" s="1500"/>
      <c r="Q8" s="1500"/>
      <c r="R8" s="1500"/>
      <c r="S8" s="1500"/>
      <c r="T8" s="1500"/>
      <c r="U8" s="1500"/>
      <c r="V8" s="378"/>
      <c r="W8" s="1428"/>
      <c r="X8" s="1428"/>
      <c r="Y8" s="1428"/>
      <c r="Z8" s="1428"/>
    </row>
    <row r="9" spans="1:26" ht="18.75" customHeight="1">
      <c r="A9" s="45"/>
      <c r="B9" s="1501" t="s">
        <v>380</v>
      </c>
      <c r="C9" s="1501"/>
      <c r="D9" s="1501"/>
      <c r="E9" s="1501"/>
      <c r="F9" s="1503">
        <v>34</v>
      </c>
      <c r="G9" s="1503"/>
      <c r="H9" s="1503">
        <v>210</v>
      </c>
      <c r="I9" s="1503"/>
      <c r="J9" s="1503">
        <v>244</v>
      </c>
      <c r="K9" s="1503"/>
      <c r="L9" s="379">
        <v>0</v>
      </c>
      <c r="M9" s="379">
        <v>0</v>
      </c>
      <c r="N9" s="1427">
        <v>0</v>
      </c>
      <c r="O9" s="1427"/>
      <c r="P9" s="1500">
        <f>F9+L9</f>
        <v>34</v>
      </c>
      <c r="Q9" s="1500"/>
      <c r="R9" s="1500">
        <f>H9+M9</f>
        <v>210</v>
      </c>
      <c r="S9" s="1500"/>
      <c r="T9" s="1500">
        <f>J9+N9</f>
        <v>244</v>
      </c>
      <c r="U9" s="1500"/>
      <c r="V9" s="378"/>
      <c r="W9" s="1428"/>
      <c r="X9" s="1428"/>
      <c r="Y9" s="1428"/>
      <c r="Z9" s="1428"/>
    </row>
    <row r="10" spans="1:26" ht="17.25" customHeight="1">
      <c r="A10" s="45"/>
      <c r="B10" s="1501" t="s">
        <v>381</v>
      </c>
      <c r="C10" s="1501"/>
      <c r="D10" s="1501"/>
      <c r="E10" s="1501"/>
      <c r="F10" s="1503"/>
      <c r="G10" s="1503"/>
      <c r="H10" s="1503"/>
      <c r="I10" s="1503"/>
      <c r="J10" s="1503"/>
      <c r="K10" s="1503"/>
      <c r="L10" s="379"/>
      <c r="M10" s="379"/>
      <c r="N10" s="1427"/>
      <c r="O10" s="1427"/>
      <c r="P10" s="1500"/>
      <c r="Q10" s="1500"/>
      <c r="R10" s="1500"/>
      <c r="S10" s="1500"/>
      <c r="T10" s="1500"/>
      <c r="U10" s="1500"/>
      <c r="V10" s="378"/>
      <c r="W10" s="1428"/>
      <c r="X10" s="1428"/>
      <c r="Y10" s="1428"/>
      <c r="Z10" s="1428"/>
    </row>
    <row r="11" spans="1:26" ht="17.25" customHeight="1">
      <c r="A11" s="45"/>
      <c r="B11" s="1501" t="s">
        <v>382</v>
      </c>
      <c r="C11" s="1501"/>
      <c r="D11" s="1501"/>
      <c r="E11" s="1501"/>
      <c r="F11" s="1503">
        <v>448</v>
      </c>
      <c r="G11" s="1503"/>
      <c r="H11" s="1503">
        <v>635</v>
      </c>
      <c r="I11" s="1503"/>
      <c r="J11" s="1503">
        <f>F11+H11</f>
        <v>1083</v>
      </c>
      <c r="K11" s="1503"/>
      <c r="L11" s="379">
        <v>0</v>
      </c>
      <c r="M11" s="379">
        <v>0</v>
      </c>
      <c r="N11" s="1427">
        <v>0</v>
      </c>
      <c r="O11" s="1427"/>
      <c r="P11" s="1500">
        <f>F11+L11</f>
        <v>448</v>
      </c>
      <c r="Q11" s="1500"/>
      <c r="R11" s="1500">
        <f>H11+M11</f>
        <v>635</v>
      </c>
      <c r="S11" s="1500"/>
      <c r="T11" s="1500">
        <f>J11+N11</f>
        <v>1083</v>
      </c>
      <c r="U11" s="1500"/>
      <c r="V11" s="378">
        <v>2</v>
      </c>
      <c r="W11" s="1428">
        <v>0</v>
      </c>
      <c r="X11" s="1428"/>
      <c r="Y11" s="1428">
        <v>2</v>
      </c>
      <c r="Z11" s="1428"/>
    </row>
    <row r="12" spans="1:26" ht="18" customHeight="1">
      <c r="A12" s="45"/>
      <c r="B12" s="1501" t="s">
        <v>383</v>
      </c>
      <c r="C12" s="1501"/>
      <c r="D12" s="1501"/>
      <c r="E12" s="1501"/>
      <c r="F12" s="1503"/>
      <c r="G12" s="1503"/>
      <c r="H12" s="1503"/>
      <c r="I12" s="1503"/>
      <c r="J12" s="1503"/>
      <c r="K12" s="1503"/>
      <c r="L12" s="379"/>
      <c r="M12" s="379"/>
      <c r="N12" s="1427"/>
      <c r="O12" s="1427"/>
      <c r="P12" s="1500"/>
      <c r="Q12" s="1500"/>
      <c r="R12" s="1500"/>
      <c r="S12" s="1500"/>
      <c r="T12" s="1500"/>
      <c r="U12" s="1500"/>
      <c r="V12" s="378"/>
      <c r="W12" s="1428"/>
      <c r="X12" s="1428"/>
      <c r="Y12" s="1428"/>
      <c r="Z12" s="1428"/>
    </row>
    <row r="13" spans="1:26" ht="18" customHeight="1">
      <c r="A13" s="45"/>
      <c r="B13" s="1501" t="s">
        <v>386</v>
      </c>
      <c r="C13" s="1501"/>
      <c r="D13" s="1501"/>
      <c r="E13" s="1501"/>
      <c r="F13" s="1503"/>
      <c r="G13" s="1503"/>
      <c r="H13" s="1503"/>
      <c r="I13" s="1503"/>
      <c r="J13" s="1503"/>
      <c r="K13" s="1503"/>
      <c r="L13" s="379"/>
      <c r="M13" s="379"/>
      <c r="N13" s="1427"/>
      <c r="O13" s="1427"/>
      <c r="P13" s="1517"/>
      <c r="Q13" s="1518"/>
      <c r="R13" s="1517"/>
      <c r="S13" s="1518"/>
      <c r="T13" s="1517"/>
      <c r="U13" s="1518"/>
      <c r="V13" s="378"/>
      <c r="W13" s="1538"/>
      <c r="X13" s="1539"/>
      <c r="Y13" s="1428"/>
      <c r="Z13" s="1428"/>
    </row>
    <row r="14" spans="1:26" ht="18" customHeight="1">
      <c r="A14" s="45"/>
      <c r="B14" s="1501" t="s">
        <v>387</v>
      </c>
      <c r="C14" s="1501"/>
      <c r="D14" s="1501"/>
      <c r="E14" s="1501"/>
      <c r="F14" s="1503"/>
      <c r="G14" s="1503"/>
      <c r="H14" s="1503"/>
      <c r="I14" s="1503"/>
      <c r="J14" s="1503"/>
      <c r="K14" s="1503"/>
      <c r="L14" s="379"/>
      <c r="M14" s="379"/>
      <c r="N14" s="1427"/>
      <c r="O14" s="1427"/>
      <c r="P14" s="1517"/>
      <c r="Q14" s="1518"/>
      <c r="R14" s="1517"/>
      <c r="S14" s="1518"/>
      <c r="T14" s="1517"/>
      <c r="U14" s="1518"/>
      <c r="V14" s="378"/>
      <c r="W14" s="1538"/>
      <c r="X14" s="1539"/>
      <c r="Y14" s="1428"/>
      <c r="Z14" s="1428"/>
    </row>
    <row r="15" spans="1:26" ht="18" customHeight="1">
      <c r="A15" s="45"/>
      <c r="B15" s="1501" t="s">
        <v>388</v>
      </c>
      <c r="C15" s="1501"/>
      <c r="D15" s="1501"/>
      <c r="E15" s="1501"/>
      <c r="F15" s="1503"/>
      <c r="G15" s="1503"/>
      <c r="H15" s="1503"/>
      <c r="I15" s="1503"/>
      <c r="J15" s="1503"/>
      <c r="K15" s="1503"/>
      <c r="L15" s="379"/>
      <c r="M15" s="379"/>
      <c r="N15" s="1427"/>
      <c r="O15" s="1427"/>
      <c r="P15" s="1517"/>
      <c r="Q15" s="1518"/>
      <c r="R15" s="1517"/>
      <c r="S15" s="1518"/>
      <c r="T15" s="1517"/>
      <c r="U15" s="1518"/>
      <c r="V15" s="378"/>
      <c r="W15" s="1538"/>
      <c r="X15" s="1539"/>
      <c r="Y15" s="1428"/>
      <c r="Z15" s="1428"/>
    </row>
    <row r="16" spans="1:26" ht="18" customHeight="1">
      <c r="A16" s="45"/>
      <c r="B16" s="1501" t="s">
        <v>389</v>
      </c>
      <c r="C16" s="1501"/>
      <c r="D16" s="1501"/>
      <c r="E16" s="1501"/>
      <c r="F16" s="1503">
        <v>0</v>
      </c>
      <c r="G16" s="1503"/>
      <c r="H16" s="1503">
        <v>2</v>
      </c>
      <c r="I16" s="1503"/>
      <c r="J16" s="1503">
        <v>2</v>
      </c>
      <c r="K16" s="1503"/>
      <c r="L16" s="379">
        <v>0</v>
      </c>
      <c r="M16" s="379">
        <v>0</v>
      </c>
      <c r="N16" s="1427">
        <v>0</v>
      </c>
      <c r="O16" s="1427"/>
      <c r="P16" s="1500">
        <f>F16+L16</f>
        <v>0</v>
      </c>
      <c r="Q16" s="1500"/>
      <c r="R16" s="1500">
        <f>H16+M16</f>
        <v>2</v>
      </c>
      <c r="S16" s="1500"/>
      <c r="T16" s="1500">
        <f>J16+N16</f>
        <v>2</v>
      </c>
      <c r="U16" s="1500"/>
      <c r="V16" s="378"/>
      <c r="W16" s="1428"/>
      <c r="X16" s="1428"/>
      <c r="Y16" s="1428"/>
      <c r="Z16" s="1428"/>
    </row>
    <row r="17" spans="1:26" ht="18" customHeight="1">
      <c r="A17" s="45"/>
      <c r="B17" s="1501" t="s">
        <v>390</v>
      </c>
      <c r="C17" s="1501"/>
      <c r="D17" s="1501"/>
      <c r="E17" s="1501"/>
      <c r="F17" s="1503">
        <v>15</v>
      </c>
      <c r="G17" s="1503"/>
      <c r="H17" s="1503">
        <v>26</v>
      </c>
      <c r="I17" s="1503"/>
      <c r="J17" s="1503">
        <v>41</v>
      </c>
      <c r="K17" s="1503"/>
      <c r="L17" s="379">
        <v>0</v>
      </c>
      <c r="M17" s="379">
        <v>0</v>
      </c>
      <c r="N17" s="1427">
        <v>0</v>
      </c>
      <c r="O17" s="1427"/>
      <c r="P17" s="1500">
        <f>F17+L17</f>
        <v>15</v>
      </c>
      <c r="Q17" s="1500"/>
      <c r="R17" s="1500">
        <f>H17+M17</f>
        <v>26</v>
      </c>
      <c r="S17" s="1500"/>
      <c r="T17" s="1500">
        <f>J17+N17</f>
        <v>41</v>
      </c>
      <c r="U17" s="1500"/>
      <c r="V17" s="378"/>
      <c r="W17" s="1428"/>
      <c r="X17" s="1428"/>
      <c r="Y17" s="1428"/>
      <c r="Z17" s="1428"/>
    </row>
    <row r="18" spans="1:26" ht="18" customHeight="1">
      <c r="A18" s="45"/>
      <c r="B18" s="1501" t="s">
        <v>391</v>
      </c>
      <c r="C18" s="1501"/>
      <c r="D18" s="1501"/>
      <c r="E18" s="1501"/>
      <c r="F18" s="1503">
        <v>1</v>
      </c>
      <c r="G18" s="1503"/>
      <c r="H18" s="1503">
        <v>0</v>
      </c>
      <c r="I18" s="1503"/>
      <c r="J18" s="1503">
        <v>1</v>
      </c>
      <c r="K18" s="1503"/>
      <c r="L18" s="379">
        <v>0</v>
      </c>
      <c r="M18" s="379">
        <v>0</v>
      </c>
      <c r="N18" s="1427">
        <v>0</v>
      </c>
      <c r="O18" s="1427"/>
      <c r="P18" s="1500">
        <f>F18+L18</f>
        <v>1</v>
      </c>
      <c r="Q18" s="1500"/>
      <c r="R18" s="1500">
        <f>H18+M18</f>
        <v>0</v>
      </c>
      <c r="S18" s="1500"/>
      <c r="T18" s="1500">
        <f>J18+N18</f>
        <v>1</v>
      </c>
      <c r="U18" s="1500"/>
      <c r="V18" s="378"/>
      <c r="W18" s="1428"/>
      <c r="X18" s="1428"/>
      <c r="Y18" s="1428"/>
      <c r="Z18" s="1428"/>
    </row>
    <row r="19" spans="1:26" ht="18" customHeight="1">
      <c r="A19" s="45"/>
      <c r="B19" s="1501" t="s">
        <v>392</v>
      </c>
      <c r="C19" s="1501"/>
      <c r="D19" s="1501"/>
      <c r="E19" s="1501"/>
      <c r="F19" s="1503">
        <v>1</v>
      </c>
      <c r="G19" s="1503"/>
      <c r="H19" s="1503">
        <v>0</v>
      </c>
      <c r="I19" s="1503"/>
      <c r="J19" s="1503">
        <v>1</v>
      </c>
      <c r="K19" s="1503"/>
      <c r="L19" s="379">
        <v>0</v>
      </c>
      <c r="M19" s="379">
        <v>0</v>
      </c>
      <c r="N19" s="1427">
        <v>0</v>
      </c>
      <c r="O19" s="1427"/>
      <c r="P19" s="1500">
        <f>F19+L19</f>
        <v>1</v>
      </c>
      <c r="Q19" s="1500"/>
      <c r="R19" s="1500">
        <f>H19+M19</f>
        <v>0</v>
      </c>
      <c r="S19" s="1500"/>
      <c r="T19" s="1500">
        <f>J19+N19</f>
        <v>1</v>
      </c>
      <c r="U19" s="1500"/>
      <c r="V19" s="378"/>
      <c r="W19" s="1538"/>
      <c r="X19" s="1539"/>
      <c r="Y19" s="1428"/>
      <c r="Z19" s="1428"/>
    </row>
    <row r="20" spans="1:26" ht="18" customHeight="1">
      <c r="A20" s="45"/>
      <c r="B20" s="1501" t="s">
        <v>393</v>
      </c>
      <c r="C20" s="1501"/>
      <c r="D20" s="1501"/>
      <c r="E20" s="1501"/>
      <c r="F20" s="1503"/>
      <c r="G20" s="1503"/>
      <c r="H20" s="1503"/>
      <c r="I20" s="1503"/>
      <c r="J20" s="1503"/>
      <c r="K20" s="1503"/>
      <c r="L20" s="379"/>
      <c r="M20" s="379"/>
      <c r="N20" s="1515"/>
      <c r="O20" s="1534"/>
      <c r="P20" s="1517"/>
      <c r="Q20" s="1518"/>
      <c r="R20" s="1517"/>
      <c r="S20" s="1518"/>
      <c r="T20" s="1517"/>
      <c r="U20" s="1518"/>
      <c r="V20" s="378"/>
      <c r="W20" s="1538"/>
      <c r="X20" s="1539"/>
      <c r="Y20" s="1428"/>
      <c r="Z20" s="1428"/>
    </row>
    <row r="21" spans="1:26" ht="17.25" customHeight="1">
      <c r="A21" s="45"/>
      <c r="B21" s="1501" t="s">
        <v>394</v>
      </c>
      <c r="C21" s="1501"/>
      <c r="D21" s="1501"/>
      <c r="E21" s="1501"/>
      <c r="F21" s="1503"/>
      <c r="G21" s="1503"/>
      <c r="H21" s="1503"/>
      <c r="I21" s="1503"/>
      <c r="J21" s="1503"/>
      <c r="K21" s="1503"/>
      <c r="L21" s="379"/>
      <c r="M21" s="379"/>
      <c r="N21" s="1427"/>
      <c r="O21" s="1427"/>
      <c r="P21" s="1500"/>
      <c r="Q21" s="1500"/>
      <c r="R21" s="1500"/>
      <c r="S21" s="1500"/>
      <c r="T21" s="1500"/>
      <c r="U21" s="1500"/>
      <c r="V21" s="378"/>
      <c r="W21" s="1428"/>
      <c r="X21" s="1428"/>
      <c r="Y21" s="1428"/>
      <c r="Z21" s="1428"/>
    </row>
    <row r="22" spans="1:26" ht="16.5" customHeight="1">
      <c r="A22" s="45"/>
      <c r="B22" s="1501" t="s">
        <v>395</v>
      </c>
      <c r="C22" s="1501"/>
      <c r="D22" s="1501"/>
      <c r="E22" s="1501"/>
      <c r="F22" s="1503"/>
      <c r="G22" s="1503"/>
      <c r="H22" s="1503"/>
      <c r="I22" s="1503"/>
      <c r="J22" s="1503"/>
      <c r="K22" s="1503"/>
      <c r="L22" s="379"/>
      <c r="M22" s="379"/>
      <c r="N22" s="1427"/>
      <c r="O22" s="1427"/>
      <c r="P22" s="1500"/>
      <c r="Q22" s="1500"/>
      <c r="R22" s="1500"/>
      <c r="S22" s="1500"/>
      <c r="T22" s="1500"/>
      <c r="U22" s="1500"/>
      <c r="V22" s="378"/>
      <c r="W22" s="1428"/>
      <c r="X22" s="1428"/>
      <c r="Y22" s="1428"/>
      <c r="Z22" s="1428"/>
    </row>
    <row r="23" spans="1:29" ht="17.25" customHeight="1">
      <c r="A23" s="45"/>
      <c r="B23" s="1501" t="s">
        <v>396</v>
      </c>
      <c r="C23" s="1501"/>
      <c r="D23" s="1501"/>
      <c r="E23" s="1501"/>
      <c r="F23" s="1503">
        <v>4</v>
      </c>
      <c r="G23" s="1503"/>
      <c r="H23" s="1503">
        <v>0</v>
      </c>
      <c r="I23" s="1503"/>
      <c r="J23" s="1503">
        <v>4</v>
      </c>
      <c r="K23" s="1503"/>
      <c r="L23" s="379">
        <v>0</v>
      </c>
      <c r="M23" s="379">
        <v>0</v>
      </c>
      <c r="N23" s="1427">
        <v>0</v>
      </c>
      <c r="O23" s="1427"/>
      <c r="P23" s="1500">
        <f>F23+L23</f>
        <v>4</v>
      </c>
      <c r="Q23" s="1500"/>
      <c r="R23" s="1500">
        <f>H23+M23</f>
        <v>0</v>
      </c>
      <c r="S23" s="1500"/>
      <c r="T23" s="1500">
        <f>J23+N23</f>
        <v>4</v>
      </c>
      <c r="U23" s="1500"/>
      <c r="V23" s="378"/>
      <c r="W23" s="1428"/>
      <c r="X23" s="1428"/>
      <c r="Y23" s="1428"/>
      <c r="Z23" s="1428"/>
      <c r="AC23" s="107" t="s">
        <v>907</v>
      </c>
    </row>
    <row r="24" spans="1:26" ht="18.75" customHeight="1">
      <c r="A24" s="45"/>
      <c r="B24" s="1501" t="s">
        <v>397</v>
      </c>
      <c r="C24" s="1501"/>
      <c r="D24" s="1501"/>
      <c r="E24" s="1501"/>
      <c r="F24" s="1503"/>
      <c r="G24" s="1503"/>
      <c r="H24" s="1503"/>
      <c r="I24" s="1503"/>
      <c r="J24" s="1503"/>
      <c r="K24" s="1503"/>
      <c r="L24" s="379"/>
      <c r="M24" s="379"/>
      <c r="N24" s="1427"/>
      <c r="O24" s="1427"/>
      <c r="P24" s="1500"/>
      <c r="Q24" s="1500"/>
      <c r="R24" s="1500"/>
      <c r="S24" s="1500"/>
      <c r="T24" s="1500"/>
      <c r="U24" s="1500"/>
      <c r="V24" s="378"/>
      <c r="W24" s="1428"/>
      <c r="X24" s="1428"/>
      <c r="Y24" s="1428"/>
      <c r="Z24" s="1428"/>
    </row>
    <row r="25" spans="1:26" ht="18" customHeight="1">
      <c r="A25" s="45"/>
      <c r="B25" s="1501" t="s">
        <v>400</v>
      </c>
      <c r="C25" s="1501"/>
      <c r="D25" s="1501"/>
      <c r="E25" s="1501"/>
      <c r="F25" s="1503"/>
      <c r="G25" s="1503"/>
      <c r="H25" s="1503"/>
      <c r="I25" s="1503"/>
      <c r="J25" s="1503"/>
      <c r="K25" s="1503"/>
      <c r="L25" s="379"/>
      <c r="M25" s="379"/>
      <c r="N25" s="1427"/>
      <c r="O25" s="1427"/>
      <c r="P25" s="1500"/>
      <c r="Q25" s="1500"/>
      <c r="R25" s="1500"/>
      <c r="S25" s="1500"/>
      <c r="T25" s="1500"/>
      <c r="U25" s="1500"/>
      <c r="V25" s="378"/>
      <c r="W25" s="1428"/>
      <c r="X25" s="1428"/>
      <c r="Y25" s="1428"/>
      <c r="Z25" s="1428"/>
    </row>
    <row r="26" spans="1:26" ht="17.25" customHeight="1">
      <c r="A26" s="42"/>
      <c r="B26" s="1501" t="s">
        <v>401</v>
      </c>
      <c r="C26" s="1501"/>
      <c r="D26" s="1501"/>
      <c r="E26" s="1501"/>
      <c r="F26" s="1503"/>
      <c r="G26" s="1503"/>
      <c r="H26" s="1503"/>
      <c r="I26" s="1503"/>
      <c r="J26" s="1503"/>
      <c r="K26" s="1503"/>
      <c r="L26" s="379"/>
      <c r="M26" s="379"/>
      <c r="N26" s="1427"/>
      <c r="O26" s="1427"/>
      <c r="P26" s="1500"/>
      <c r="Q26" s="1500"/>
      <c r="R26" s="1500"/>
      <c r="S26" s="1500"/>
      <c r="T26" s="1500"/>
      <c r="U26" s="1500"/>
      <c r="V26" s="378"/>
      <c r="W26" s="1428"/>
      <c r="X26" s="1428"/>
      <c r="Y26" s="1428"/>
      <c r="Z26" s="1428"/>
    </row>
    <row r="27" spans="2:26" ht="18.75" customHeight="1">
      <c r="B27" s="1501" t="s">
        <v>402</v>
      </c>
      <c r="C27" s="1501"/>
      <c r="D27" s="1501"/>
      <c r="E27" s="1501"/>
      <c r="F27" s="1503"/>
      <c r="G27" s="1503"/>
      <c r="H27" s="1503"/>
      <c r="I27" s="1503"/>
      <c r="J27" s="1503"/>
      <c r="K27" s="1503"/>
      <c r="L27" s="379"/>
      <c r="M27" s="379"/>
      <c r="N27" s="1427"/>
      <c r="O27" s="1427"/>
      <c r="P27" s="1500"/>
      <c r="Q27" s="1500"/>
      <c r="R27" s="1500"/>
      <c r="S27" s="1500"/>
      <c r="T27" s="1500"/>
      <c r="U27" s="1500"/>
      <c r="V27" s="378"/>
      <c r="W27" s="1428"/>
      <c r="X27" s="1428"/>
      <c r="Y27" s="1428"/>
      <c r="Z27" s="1428"/>
    </row>
    <row r="28" spans="1:26" ht="12.75" customHeight="1">
      <c r="A28" s="58"/>
      <c r="B28" s="1501" t="s">
        <v>403</v>
      </c>
      <c r="C28" s="1501"/>
      <c r="D28" s="1501"/>
      <c r="E28" s="1501"/>
      <c r="F28" s="1503"/>
      <c r="G28" s="1503"/>
      <c r="H28" s="1503"/>
      <c r="I28" s="1503"/>
      <c r="J28" s="1503"/>
      <c r="K28" s="1503"/>
      <c r="L28" s="379"/>
      <c r="M28" s="379"/>
      <c r="N28" s="1427"/>
      <c r="O28" s="1427"/>
      <c r="P28" s="1500"/>
      <c r="Q28" s="1500"/>
      <c r="R28" s="1500"/>
      <c r="S28" s="1500"/>
      <c r="T28" s="1500"/>
      <c r="U28" s="1500"/>
      <c r="V28" s="378"/>
      <c r="W28" s="1428"/>
      <c r="X28" s="1428"/>
      <c r="Y28" s="1428"/>
      <c r="Z28" s="1428"/>
    </row>
    <row r="29" spans="1:26" ht="18" customHeight="1">
      <c r="A29" s="33"/>
      <c r="B29" s="1501" t="s">
        <v>404</v>
      </c>
      <c r="C29" s="1501"/>
      <c r="D29" s="1501"/>
      <c r="E29" s="1501"/>
      <c r="F29" s="1503"/>
      <c r="G29" s="1503"/>
      <c r="H29" s="1503"/>
      <c r="I29" s="1503"/>
      <c r="J29" s="1503"/>
      <c r="K29" s="1503"/>
      <c r="L29" s="379"/>
      <c r="M29" s="379"/>
      <c r="N29" s="1427"/>
      <c r="O29" s="1427"/>
      <c r="P29" s="1500"/>
      <c r="Q29" s="1500"/>
      <c r="R29" s="1500"/>
      <c r="S29" s="1500"/>
      <c r="T29" s="1500"/>
      <c r="U29" s="1500"/>
      <c r="V29" s="378"/>
      <c r="W29" s="1428"/>
      <c r="X29" s="1428"/>
      <c r="Y29" s="1428"/>
      <c r="Z29" s="1428"/>
    </row>
    <row r="30" spans="1:26" ht="18" customHeight="1">
      <c r="A30" s="33"/>
      <c r="B30" s="1501" t="s">
        <v>778</v>
      </c>
      <c r="C30" s="1501"/>
      <c r="D30" s="1501"/>
      <c r="E30" s="1501"/>
      <c r="F30" s="1503">
        <v>2</v>
      </c>
      <c r="G30" s="1503"/>
      <c r="H30" s="1503">
        <v>0</v>
      </c>
      <c r="I30" s="1503"/>
      <c r="J30" s="1503">
        <v>2</v>
      </c>
      <c r="K30" s="1503"/>
      <c r="L30" s="379">
        <v>0</v>
      </c>
      <c r="M30" s="379">
        <v>0</v>
      </c>
      <c r="N30" s="1427">
        <v>0</v>
      </c>
      <c r="O30" s="1427"/>
      <c r="P30" s="1500">
        <f>F30+L30</f>
        <v>2</v>
      </c>
      <c r="Q30" s="1500"/>
      <c r="R30" s="1500">
        <f>H30+M30</f>
        <v>0</v>
      </c>
      <c r="S30" s="1500"/>
      <c r="T30" s="1500">
        <f>J30+N30</f>
        <v>2</v>
      </c>
      <c r="U30" s="1500"/>
      <c r="V30" s="378"/>
      <c r="W30" s="1428"/>
      <c r="X30" s="1428"/>
      <c r="Y30" s="1428"/>
      <c r="Z30" s="1428"/>
    </row>
    <row r="31" spans="1:26" ht="18" customHeight="1">
      <c r="A31" s="33"/>
      <c r="B31" s="1501" t="s">
        <v>406</v>
      </c>
      <c r="C31" s="1501"/>
      <c r="D31" s="1501"/>
      <c r="E31" s="1501"/>
      <c r="F31" s="1503"/>
      <c r="G31" s="1503"/>
      <c r="H31" s="1503"/>
      <c r="I31" s="1503"/>
      <c r="J31" s="1503"/>
      <c r="K31" s="1503"/>
      <c r="L31" s="379"/>
      <c r="M31" s="379"/>
      <c r="N31" s="1427"/>
      <c r="O31" s="1427"/>
      <c r="P31" s="1517"/>
      <c r="Q31" s="1518"/>
      <c r="R31" s="1517"/>
      <c r="S31" s="1518"/>
      <c r="T31" s="1517"/>
      <c r="U31" s="1518"/>
      <c r="V31" s="378"/>
      <c r="W31" s="1538"/>
      <c r="X31" s="1539"/>
      <c r="Y31" s="1428"/>
      <c r="Z31" s="1428"/>
    </row>
    <row r="32" spans="1:26" ht="16.5" customHeight="1">
      <c r="A32" s="33"/>
      <c r="B32" s="1501" t="s">
        <v>399</v>
      </c>
      <c r="C32" s="1501"/>
      <c r="D32" s="1501"/>
      <c r="E32" s="1501"/>
      <c r="F32" s="1503">
        <v>3</v>
      </c>
      <c r="G32" s="1503"/>
      <c r="H32" s="1503">
        <v>0</v>
      </c>
      <c r="I32" s="1503"/>
      <c r="J32" s="1503">
        <v>3</v>
      </c>
      <c r="K32" s="1503"/>
      <c r="L32" s="379">
        <v>0</v>
      </c>
      <c r="M32" s="379">
        <v>0</v>
      </c>
      <c r="N32" s="1427">
        <v>0</v>
      </c>
      <c r="O32" s="1427"/>
      <c r="P32" s="1500">
        <f>F32+L32</f>
        <v>3</v>
      </c>
      <c r="Q32" s="1500"/>
      <c r="R32" s="1500">
        <f>H32+M32</f>
        <v>0</v>
      </c>
      <c r="S32" s="1500"/>
      <c r="T32" s="1500">
        <f>J32+N32</f>
        <v>3</v>
      </c>
      <c r="U32" s="1500"/>
      <c r="V32" s="378"/>
      <c r="W32" s="1428"/>
      <c r="X32" s="1428"/>
      <c r="Y32" s="1428"/>
      <c r="Z32" s="1428"/>
    </row>
    <row r="33" spans="1:26" ht="16.5" customHeight="1">
      <c r="A33" s="33"/>
      <c r="B33" s="1501" t="s">
        <v>398</v>
      </c>
      <c r="C33" s="1501"/>
      <c r="D33" s="1501"/>
      <c r="E33" s="1501"/>
      <c r="F33" s="1503">
        <v>0</v>
      </c>
      <c r="G33" s="1503"/>
      <c r="H33" s="1503">
        <v>0</v>
      </c>
      <c r="I33" s="1503"/>
      <c r="J33" s="1503">
        <v>0</v>
      </c>
      <c r="K33" s="1503"/>
      <c r="L33" s="379"/>
      <c r="M33" s="379"/>
      <c r="N33" s="1427"/>
      <c r="O33" s="1427"/>
      <c r="P33" s="1500"/>
      <c r="Q33" s="1500"/>
      <c r="R33" s="1500"/>
      <c r="S33" s="1500"/>
      <c r="T33" s="1500"/>
      <c r="U33" s="1500"/>
      <c r="V33" s="378"/>
      <c r="W33" s="1428"/>
      <c r="X33" s="1428"/>
      <c r="Y33" s="1428"/>
      <c r="Z33" s="1428"/>
    </row>
    <row r="34" spans="1:26" ht="18.75" customHeight="1">
      <c r="A34" s="33"/>
      <c r="B34" s="1483" t="s">
        <v>5</v>
      </c>
      <c r="C34" s="1483"/>
      <c r="D34" s="1483"/>
      <c r="E34" s="1483"/>
      <c r="F34" s="1503">
        <f>SUM(F6:F33)</f>
        <v>517</v>
      </c>
      <c r="G34" s="1503"/>
      <c r="H34" s="1503">
        <f>SUM(H6:H33)</f>
        <v>945</v>
      </c>
      <c r="I34" s="1503"/>
      <c r="J34" s="1503">
        <f>SUM(J6:J33)</f>
        <v>1462</v>
      </c>
      <c r="K34" s="1503"/>
      <c r="L34" s="379">
        <f>SUM(L6:L33)</f>
        <v>0</v>
      </c>
      <c r="M34" s="379">
        <f>SUM(M6:M33)</f>
        <v>0</v>
      </c>
      <c r="N34" s="1427">
        <f>SUM(N6:N33)</f>
        <v>0</v>
      </c>
      <c r="O34" s="1427"/>
      <c r="P34" s="1500">
        <f>SUM(P6:Q33)</f>
        <v>517</v>
      </c>
      <c r="Q34" s="1500"/>
      <c r="R34" s="1500">
        <f>SUM(R6:S33)</f>
        <v>945</v>
      </c>
      <c r="S34" s="1500"/>
      <c r="T34" s="1500">
        <f>SUM(T6:U33)</f>
        <v>1462</v>
      </c>
      <c r="U34" s="1500"/>
      <c r="V34" s="588">
        <f>SUM(V6:V33)</f>
        <v>2</v>
      </c>
      <c r="W34" s="1500">
        <f>SUM(W11:W33)</f>
        <v>0</v>
      </c>
      <c r="X34" s="1500"/>
      <c r="Y34" s="1500">
        <f>SUM(Y11:Y33)</f>
        <v>2</v>
      </c>
      <c r="Z34" s="1500"/>
    </row>
    <row r="35" spans="1:26" ht="15.75" customHeight="1">
      <c r="A35" s="33"/>
      <c r="B35" s="1499"/>
      <c r="C35" s="1499"/>
      <c r="D35" s="1499"/>
      <c r="E35" s="1499"/>
      <c r="F35" s="1499"/>
      <c r="G35" s="1499"/>
      <c r="H35" s="1499"/>
      <c r="I35" s="1499"/>
      <c r="J35" s="1499"/>
      <c r="K35" s="1499"/>
      <c r="L35" s="1499"/>
      <c r="M35" s="1499"/>
      <c r="N35" s="1499"/>
      <c r="O35" s="1499"/>
      <c r="P35" s="1499"/>
      <c r="Q35" s="1499"/>
      <c r="R35" s="1499"/>
      <c r="S35" s="1499"/>
      <c r="T35" s="1499"/>
      <c r="U35" s="1499"/>
      <c r="V35" s="1499"/>
      <c r="W35" s="1499"/>
      <c r="X35" s="1499"/>
      <c r="Y35" s="1499"/>
      <c r="Z35" s="1499"/>
    </row>
    <row r="36" spans="1:26" ht="21.75" customHeight="1">
      <c r="A36" s="231"/>
      <c r="B36" s="1526" t="s">
        <v>713</v>
      </c>
      <c r="C36" s="1526"/>
      <c r="D36" s="1526"/>
      <c r="E36" s="1526"/>
      <c r="F36" s="1526"/>
      <c r="G36" s="1526"/>
      <c r="H36" s="1526"/>
      <c r="I36" s="1065"/>
      <c r="J36" s="1065"/>
      <c r="K36" s="1065"/>
      <c r="L36" s="106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</row>
    <row r="37" spans="1:26" ht="16.5" customHeight="1">
      <c r="A37" s="12"/>
      <c r="B37" s="1121" t="s">
        <v>305</v>
      </c>
      <c r="C37" s="1122"/>
      <c r="D37" s="1122"/>
      <c r="E37" s="1122"/>
      <c r="F37" s="1122"/>
      <c r="G37" s="1122"/>
      <c r="H37" s="1122"/>
      <c r="I37" s="1122"/>
      <c r="J37" s="1123"/>
      <c r="K37" s="1121" t="s">
        <v>306</v>
      </c>
      <c r="L37" s="1122"/>
      <c r="M37" s="1122"/>
      <c r="N37" s="1123"/>
      <c r="O37" s="1484" t="s">
        <v>307</v>
      </c>
      <c r="P37" s="1484"/>
      <c r="Q37" s="1484"/>
      <c r="R37" s="1484" t="s">
        <v>308</v>
      </c>
      <c r="S37" s="1484"/>
      <c r="T37" s="1484"/>
      <c r="U37" s="1484" t="s">
        <v>309</v>
      </c>
      <c r="V37" s="1484"/>
      <c r="W37" s="1484"/>
      <c r="X37" s="1484" t="s">
        <v>310</v>
      </c>
      <c r="Y37" s="1484"/>
      <c r="Z37" s="1484"/>
    </row>
    <row r="38" spans="1:26" ht="3" customHeight="1" hidden="1">
      <c r="A38" s="12"/>
      <c r="B38" s="26"/>
      <c r="C38" s="1513"/>
      <c r="D38" s="1513"/>
      <c r="E38" s="1513"/>
      <c r="F38" s="1513"/>
      <c r="G38" s="1513"/>
      <c r="H38" s="1513"/>
      <c r="I38" s="1513"/>
      <c r="J38" s="1513"/>
      <c r="K38" s="1513"/>
      <c r="L38" s="1513"/>
      <c r="M38" s="1513"/>
      <c r="N38" s="1513"/>
      <c r="O38" s="1513"/>
      <c r="P38" s="1513"/>
      <c r="Q38" s="1513"/>
      <c r="R38" s="1513"/>
      <c r="S38" s="1513"/>
      <c r="T38" s="1513"/>
      <c r="U38" s="1513"/>
      <c r="V38" s="1513"/>
      <c r="W38" s="1513"/>
      <c r="X38" s="1513"/>
      <c r="Y38" s="1513"/>
      <c r="Z38" s="1513"/>
    </row>
    <row r="39" spans="1:26" ht="18" customHeight="1">
      <c r="A39" s="12"/>
      <c r="B39" s="337" t="s">
        <v>311</v>
      </c>
      <c r="C39" s="1530" t="s">
        <v>407</v>
      </c>
      <c r="D39" s="1530"/>
      <c r="E39" s="1530"/>
      <c r="F39" s="1530"/>
      <c r="G39" s="1530"/>
      <c r="H39" s="1530"/>
      <c r="I39" s="1530"/>
      <c r="J39" s="1531"/>
      <c r="K39" s="1527">
        <v>1</v>
      </c>
      <c r="L39" s="1528"/>
      <c r="M39" s="1528"/>
      <c r="N39" s="1529"/>
      <c r="O39" s="1527">
        <v>1</v>
      </c>
      <c r="P39" s="1528"/>
      <c r="Q39" s="1529"/>
      <c r="R39" s="1527">
        <v>0</v>
      </c>
      <c r="S39" s="1528"/>
      <c r="T39" s="1529"/>
      <c r="U39" s="1527">
        <v>0</v>
      </c>
      <c r="V39" s="1528"/>
      <c r="W39" s="1529"/>
      <c r="X39" s="1527">
        <v>0</v>
      </c>
      <c r="Y39" s="1528"/>
      <c r="Z39" s="1529"/>
    </row>
    <row r="40" spans="1:26" ht="21" customHeight="1">
      <c r="A40" s="12"/>
      <c r="B40" s="338" t="s">
        <v>312</v>
      </c>
      <c r="C40" s="1511" t="s">
        <v>313</v>
      </c>
      <c r="D40" s="1511"/>
      <c r="E40" s="1511"/>
      <c r="F40" s="1511"/>
      <c r="G40" s="1511"/>
      <c r="H40" s="1511"/>
      <c r="I40" s="1511"/>
      <c r="J40" s="1512"/>
      <c r="K40" s="1504">
        <v>3</v>
      </c>
      <c r="L40" s="1505"/>
      <c r="M40" s="1505"/>
      <c r="N40" s="1506"/>
      <c r="O40" s="1504">
        <v>3</v>
      </c>
      <c r="P40" s="1505"/>
      <c r="Q40" s="1506"/>
      <c r="R40" s="1504">
        <v>0</v>
      </c>
      <c r="S40" s="1505"/>
      <c r="T40" s="1506"/>
      <c r="U40" s="1504">
        <v>0</v>
      </c>
      <c r="V40" s="1505"/>
      <c r="W40" s="1506"/>
      <c r="X40" s="1504">
        <v>0</v>
      </c>
      <c r="Y40" s="1505"/>
      <c r="Z40" s="1506"/>
    </row>
    <row r="41" spans="1:26" ht="19.5" customHeight="1">
      <c r="A41" s="12"/>
      <c r="B41" s="338" t="s">
        <v>314</v>
      </c>
      <c r="C41" s="1511" t="s">
        <v>315</v>
      </c>
      <c r="D41" s="1511"/>
      <c r="E41" s="1511"/>
      <c r="F41" s="1511"/>
      <c r="G41" s="1511"/>
      <c r="H41" s="1511"/>
      <c r="I41" s="1511"/>
      <c r="J41" s="1512"/>
      <c r="K41" s="1504">
        <v>1</v>
      </c>
      <c r="L41" s="1505"/>
      <c r="M41" s="1505"/>
      <c r="N41" s="1506"/>
      <c r="O41" s="1504">
        <v>1</v>
      </c>
      <c r="P41" s="1505"/>
      <c r="Q41" s="1506"/>
      <c r="R41" s="1504">
        <v>0</v>
      </c>
      <c r="S41" s="1505"/>
      <c r="T41" s="1506"/>
      <c r="U41" s="1504">
        <v>0</v>
      </c>
      <c r="V41" s="1505"/>
      <c r="W41" s="1506"/>
      <c r="X41" s="1504">
        <v>0</v>
      </c>
      <c r="Y41" s="1505"/>
      <c r="Z41" s="1506"/>
    </row>
    <row r="42" spans="1:26" ht="18" customHeight="1">
      <c r="A42" s="12"/>
      <c r="B42" s="338" t="s">
        <v>316</v>
      </c>
      <c r="C42" s="1511" t="s">
        <v>317</v>
      </c>
      <c r="D42" s="1511"/>
      <c r="E42" s="1511"/>
      <c r="F42" s="1511"/>
      <c r="G42" s="1511"/>
      <c r="H42" s="1511"/>
      <c r="I42" s="1511"/>
      <c r="J42" s="1512"/>
      <c r="K42" s="1504">
        <v>1</v>
      </c>
      <c r="L42" s="1505"/>
      <c r="M42" s="1505"/>
      <c r="N42" s="1506"/>
      <c r="O42" s="1504">
        <v>0</v>
      </c>
      <c r="P42" s="1505"/>
      <c r="Q42" s="1506"/>
      <c r="R42" s="1504">
        <v>0</v>
      </c>
      <c r="S42" s="1505"/>
      <c r="T42" s="1506"/>
      <c r="U42" s="1504">
        <v>0</v>
      </c>
      <c r="V42" s="1505"/>
      <c r="W42" s="1506"/>
      <c r="X42" s="1504">
        <v>1</v>
      </c>
      <c r="Y42" s="1505"/>
      <c r="Z42" s="1506"/>
    </row>
    <row r="43" spans="1:26" ht="18" customHeight="1">
      <c r="A43" s="12"/>
      <c r="B43" s="339" t="s">
        <v>318</v>
      </c>
      <c r="C43" s="1532" t="s">
        <v>319</v>
      </c>
      <c r="D43" s="1532"/>
      <c r="E43" s="1532"/>
      <c r="F43" s="1532"/>
      <c r="G43" s="1532"/>
      <c r="H43" s="1532"/>
      <c r="I43" s="1532"/>
      <c r="J43" s="1533"/>
      <c r="K43" s="1507">
        <v>1</v>
      </c>
      <c r="L43" s="1508"/>
      <c r="M43" s="1508"/>
      <c r="N43" s="1509"/>
      <c r="O43" s="1507">
        <v>1</v>
      </c>
      <c r="P43" s="1508"/>
      <c r="Q43" s="1509"/>
      <c r="R43" s="1507">
        <v>0</v>
      </c>
      <c r="S43" s="1508"/>
      <c r="T43" s="1509"/>
      <c r="U43" s="1507">
        <v>0</v>
      </c>
      <c r="V43" s="1508"/>
      <c r="W43" s="1509"/>
      <c r="X43" s="1507">
        <v>0</v>
      </c>
      <c r="Y43" s="1508"/>
      <c r="Z43" s="1509"/>
    </row>
    <row r="44" spans="1:26" ht="20.25" customHeight="1">
      <c r="A44" s="12"/>
      <c r="B44" s="1520" t="s">
        <v>7</v>
      </c>
      <c r="C44" s="1521"/>
      <c r="D44" s="1521"/>
      <c r="E44" s="1521"/>
      <c r="F44" s="1521"/>
      <c r="G44" s="1521"/>
      <c r="H44" s="1521"/>
      <c r="I44" s="1521"/>
      <c r="J44" s="1522"/>
      <c r="K44" s="1520">
        <f>K39+K40+K41+K42+K43</f>
        <v>7</v>
      </c>
      <c r="L44" s="1521"/>
      <c r="M44" s="1521"/>
      <c r="N44" s="1522"/>
      <c r="O44" s="1520">
        <f>O39+O40+O41+O42+O43</f>
        <v>6</v>
      </c>
      <c r="P44" s="1521"/>
      <c r="Q44" s="1522"/>
      <c r="R44" s="1520">
        <f>R39+R40+R41+R42+R43</f>
        <v>0</v>
      </c>
      <c r="S44" s="1521"/>
      <c r="T44" s="1522"/>
      <c r="U44" s="1520">
        <f>U39+U40+U41+U42+U43</f>
        <v>0</v>
      </c>
      <c r="V44" s="1521"/>
      <c r="W44" s="1522"/>
      <c r="X44" s="1520">
        <v>1</v>
      </c>
      <c r="Y44" s="1521"/>
      <c r="Z44" s="1522"/>
    </row>
    <row r="45" spans="1:26" ht="14.25" customHeight="1">
      <c r="A45" s="12"/>
      <c r="B45" s="1499"/>
      <c r="C45" s="1499"/>
      <c r="D45" s="1499"/>
      <c r="E45" s="1499"/>
      <c r="F45" s="1499"/>
      <c r="G45" s="1499"/>
      <c r="H45" s="1499"/>
      <c r="I45" s="1499"/>
      <c r="J45" s="1499"/>
      <c r="K45" s="1499"/>
      <c r="L45" s="1499"/>
      <c r="M45" s="1499"/>
      <c r="N45" s="1499"/>
      <c r="O45" s="1499"/>
      <c r="P45" s="1499"/>
      <c r="Q45" s="1499"/>
      <c r="R45" s="1499"/>
      <c r="S45" s="1499"/>
      <c r="T45" s="1499"/>
      <c r="U45" s="1499"/>
      <c r="V45" s="1499"/>
      <c r="W45" s="1499"/>
      <c r="X45" s="1499"/>
      <c r="Y45" s="1499"/>
      <c r="Z45" s="1499"/>
    </row>
    <row r="46" spans="1:26" ht="17.25">
      <c r="A46" s="12"/>
      <c r="B46" s="1510" t="s">
        <v>715</v>
      </c>
      <c r="C46" s="1510"/>
      <c r="D46" s="1510"/>
      <c r="E46" s="1510"/>
      <c r="F46" s="1510"/>
      <c r="G46" s="1510"/>
      <c r="H46" s="1510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5"/>
      <c r="T46" s="1065"/>
      <c r="U46" s="1065"/>
      <c r="V46" s="1065"/>
      <c r="W46" s="1065"/>
      <c r="X46" s="1065"/>
      <c r="Y46" s="1065"/>
      <c r="Z46" s="1065"/>
    </row>
    <row r="47" spans="1:26" ht="18.75" customHeight="1">
      <c r="A47" s="12"/>
      <c r="B47" s="1515" t="s">
        <v>320</v>
      </c>
      <c r="C47" s="1516"/>
      <c r="D47" s="1516"/>
      <c r="E47" s="1516"/>
      <c r="F47" s="1516"/>
      <c r="G47" s="1516"/>
      <c r="H47" s="1516"/>
      <c r="I47" s="1516"/>
      <c r="J47" s="1516"/>
      <c r="K47" s="1516"/>
      <c r="L47" s="1516"/>
      <c r="M47" s="1516"/>
      <c r="N47" s="1427" t="s">
        <v>321</v>
      </c>
      <c r="O47" s="1427"/>
      <c r="P47" s="1427"/>
      <c r="Q47" s="1427"/>
      <c r="R47" s="1427"/>
      <c r="S47" s="1427"/>
      <c r="T47" s="1427"/>
      <c r="U47" s="1427"/>
      <c r="V47" s="1427"/>
      <c r="W47" s="1427"/>
      <c r="X47" s="1427"/>
      <c r="Y47" s="1427"/>
      <c r="Z47" s="1427"/>
    </row>
    <row r="48" spans="1:26" ht="21" customHeight="1">
      <c r="A48" s="12"/>
      <c r="B48" s="1523" t="s">
        <v>678</v>
      </c>
      <c r="C48" s="1524"/>
      <c r="D48" s="1524"/>
      <c r="E48" s="1524"/>
      <c r="F48" s="1524" t="s">
        <v>322</v>
      </c>
      <c r="G48" s="1524"/>
      <c r="H48" s="1524"/>
      <c r="I48" s="1525"/>
      <c r="J48" s="1514" t="s">
        <v>323</v>
      </c>
      <c r="K48" s="1514"/>
      <c r="L48" s="1514"/>
      <c r="M48" s="1514"/>
      <c r="N48" s="1519" t="s">
        <v>677</v>
      </c>
      <c r="O48" s="1519"/>
      <c r="P48" s="1519"/>
      <c r="Q48" s="1519"/>
      <c r="R48" s="1519"/>
      <c r="S48" s="1519" t="s">
        <v>322</v>
      </c>
      <c r="T48" s="1519"/>
      <c r="U48" s="1519"/>
      <c r="V48" s="1519"/>
      <c r="W48" s="1519" t="s">
        <v>324</v>
      </c>
      <c r="X48" s="1519"/>
      <c r="Y48" s="1519"/>
      <c r="Z48" s="1519"/>
    </row>
    <row r="49" spans="1:26" ht="15" customHeight="1">
      <c r="A49" s="12"/>
      <c r="B49" s="1540">
        <v>7850</v>
      </c>
      <c r="C49" s="1513"/>
      <c r="D49" s="1513"/>
      <c r="E49" s="1513"/>
      <c r="F49" s="1513"/>
      <c r="G49" s="1513"/>
      <c r="H49" s="1513"/>
      <c r="I49" s="1541"/>
      <c r="J49" s="1044">
        <f>B49+F49</f>
        <v>7850</v>
      </c>
      <c r="K49" s="1044"/>
      <c r="L49" s="1044"/>
      <c r="M49" s="1044"/>
      <c r="N49" s="1502">
        <v>0</v>
      </c>
      <c r="O49" s="1502"/>
      <c r="P49" s="1502"/>
      <c r="Q49" s="1502"/>
      <c r="R49" s="1502"/>
      <c r="S49" s="1502">
        <v>0</v>
      </c>
      <c r="T49" s="1502"/>
      <c r="U49" s="1502"/>
      <c r="V49" s="1502"/>
      <c r="W49" s="1044">
        <f>N49+S49</f>
        <v>0</v>
      </c>
      <c r="X49" s="1044"/>
      <c r="Y49" s="1044"/>
      <c r="Z49" s="1044"/>
    </row>
    <row r="50" spans="1:26" ht="29.25" customHeight="1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7.25">
      <c r="A51" s="12"/>
      <c r="B51" s="27"/>
      <c r="C51" s="1537" t="s">
        <v>385</v>
      </c>
      <c r="D51" s="1537"/>
      <c r="E51" s="1537"/>
      <c r="F51" s="1537"/>
      <c r="G51" s="1537"/>
      <c r="H51" s="1537"/>
      <c r="I51" s="1537"/>
      <c r="J51" s="1537"/>
      <c r="K51" s="27"/>
      <c r="L51" s="27"/>
      <c r="M51" s="27"/>
      <c r="N51" s="27"/>
      <c r="O51" s="27"/>
      <c r="P51" s="27"/>
      <c r="Q51" s="27"/>
      <c r="R51" s="27"/>
      <c r="S51" s="1537" t="s">
        <v>384</v>
      </c>
      <c r="T51" s="1091"/>
      <c r="U51" s="1091"/>
      <c r="V51" s="1091"/>
      <c r="W51" s="1091"/>
      <c r="X51" s="1091"/>
      <c r="Y51" s="1091"/>
      <c r="Z51" s="1091"/>
    </row>
    <row r="52" spans="1:26" ht="17.25">
      <c r="A52" s="12"/>
      <c r="B52" s="26"/>
      <c r="C52" s="1537"/>
      <c r="D52" s="1537"/>
      <c r="E52" s="1537"/>
      <c r="F52" s="1537"/>
      <c r="G52" s="1537"/>
      <c r="H52" s="1537"/>
      <c r="I52" s="1537"/>
      <c r="J52" s="1537"/>
      <c r="K52" s="26"/>
      <c r="L52" s="26"/>
      <c r="M52" s="26"/>
      <c r="N52" s="26"/>
      <c r="O52" s="27"/>
      <c r="P52" s="27"/>
      <c r="Q52" s="27"/>
      <c r="R52" s="27"/>
      <c r="S52" s="1091"/>
      <c r="T52" s="1091"/>
      <c r="U52" s="1091"/>
      <c r="V52" s="1091"/>
      <c r="W52" s="1091"/>
      <c r="X52" s="1091"/>
      <c r="Y52" s="1091"/>
      <c r="Z52" s="1091"/>
    </row>
    <row r="53" spans="1:26" ht="17.25">
      <c r="A53" s="12"/>
      <c r="B53" s="26"/>
      <c r="C53" s="1537"/>
      <c r="D53" s="1537"/>
      <c r="E53" s="1537"/>
      <c r="F53" s="1537"/>
      <c r="G53" s="1537"/>
      <c r="H53" s="1537"/>
      <c r="I53" s="1537"/>
      <c r="J53" s="1537"/>
      <c r="K53" s="26"/>
      <c r="L53" s="26"/>
      <c r="M53" s="26"/>
      <c r="N53" s="26"/>
      <c r="O53" s="27"/>
      <c r="P53" s="27"/>
      <c r="Q53" s="27"/>
      <c r="R53" s="27"/>
      <c r="S53" s="1091"/>
      <c r="T53" s="1091"/>
      <c r="U53" s="1091"/>
      <c r="V53" s="1091"/>
      <c r="W53" s="1091"/>
      <c r="X53" s="1091"/>
      <c r="Y53" s="1091"/>
      <c r="Z53" s="1091"/>
    </row>
    <row r="54" spans="1:26" ht="17.25">
      <c r="A54" s="12"/>
      <c r="B54" s="26"/>
      <c r="C54" s="1537"/>
      <c r="D54" s="1537"/>
      <c r="E54" s="1537"/>
      <c r="F54" s="1537"/>
      <c r="G54" s="1537"/>
      <c r="H54" s="1537"/>
      <c r="I54" s="1537"/>
      <c r="J54" s="1537"/>
      <c r="K54" s="26"/>
      <c r="L54" s="26"/>
      <c r="M54" s="26"/>
      <c r="N54" s="26"/>
      <c r="O54" s="27"/>
      <c r="P54" s="27"/>
      <c r="Q54" s="27"/>
      <c r="R54" s="27"/>
      <c r="S54" s="1091"/>
      <c r="T54" s="1091"/>
      <c r="U54" s="1091"/>
      <c r="V54" s="1091"/>
      <c r="W54" s="1091"/>
      <c r="X54" s="1091"/>
      <c r="Y54" s="1091"/>
      <c r="Z54" s="1091"/>
    </row>
    <row r="55" spans="1:26" ht="9.75" customHeight="1">
      <c r="A55" s="12"/>
      <c r="B55" s="26"/>
      <c r="C55" s="1537"/>
      <c r="D55" s="1537"/>
      <c r="E55" s="1537"/>
      <c r="F55" s="1537"/>
      <c r="G55" s="1537"/>
      <c r="H55" s="1537"/>
      <c r="I55" s="1537"/>
      <c r="J55" s="1537"/>
      <c r="K55" s="26"/>
      <c r="L55" s="26"/>
      <c r="M55" s="26"/>
      <c r="N55" s="26"/>
      <c r="O55" s="26"/>
      <c r="P55" s="26"/>
      <c r="Q55" s="26"/>
      <c r="R55" s="26"/>
      <c r="S55" s="1091"/>
      <c r="T55" s="1091"/>
      <c r="U55" s="1091"/>
      <c r="V55" s="1091"/>
      <c r="W55" s="1091"/>
      <c r="X55" s="1091"/>
      <c r="Y55" s="1091"/>
      <c r="Z55" s="1091"/>
    </row>
    <row r="56" spans="1:26" ht="7.5" customHeight="1">
      <c r="A56" s="12"/>
      <c r="B56" s="26"/>
      <c r="C56" s="1537"/>
      <c r="D56" s="1537"/>
      <c r="E56" s="1537"/>
      <c r="F56" s="1537"/>
      <c r="G56" s="1537"/>
      <c r="H56" s="1537"/>
      <c r="I56" s="1537"/>
      <c r="J56" s="1537"/>
      <c r="K56" s="26"/>
      <c r="L56" s="26"/>
      <c r="M56" s="26"/>
      <c r="N56" s="26"/>
      <c r="O56" s="26"/>
      <c r="P56" s="26"/>
      <c r="Q56" s="26"/>
      <c r="R56" s="26"/>
      <c r="S56" s="1091"/>
      <c r="T56" s="1091"/>
      <c r="U56" s="1091"/>
      <c r="V56" s="1091"/>
      <c r="W56" s="1091"/>
      <c r="X56" s="1091"/>
      <c r="Y56" s="1091"/>
      <c r="Z56" s="1091"/>
    </row>
    <row r="57" spans="1:26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</sheetData>
  <sheetProtection password="C663" sheet="1"/>
  <mergeCells count="382">
    <mergeCell ref="B49:E49"/>
    <mergeCell ref="F49:I49"/>
    <mergeCell ref="W14:X14"/>
    <mergeCell ref="W15:X15"/>
    <mergeCell ref="W31:X31"/>
    <mergeCell ref="W16:X16"/>
    <mergeCell ref="P19:Q19"/>
    <mergeCell ref="R19:S19"/>
    <mergeCell ref="F15:G15"/>
    <mergeCell ref="J20:K20"/>
    <mergeCell ref="Y31:Z31"/>
    <mergeCell ref="Y18:Z18"/>
    <mergeCell ref="T31:U31"/>
    <mergeCell ref="T30:U30"/>
    <mergeCell ref="W30:X30"/>
    <mergeCell ref="Y30:Z30"/>
    <mergeCell ref="T19:U19"/>
    <mergeCell ref="W19:X19"/>
    <mergeCell ref="Y19:Z19"/>
    <mergeCell ref="Y20:Z20"/>
    <mergeCell ref="L1:M1"/>
    <mergeCell ref="U1:Z1"/>
    <mergeCell ref="R20:S20"/>
    <mergeCell ref="P20:Q20"/>
    <mergeCell ref="N20:O20"/>
    <mergeCell ref="Y17:Z17"/>
    <mergeCell ref="T16:U16"/>
    <mergeCell ref="T13:U13"/>
    <mergeCell ref="T14:U14"/>
    <mergeCell ref="T15:U15"/>
    <mergeCell ref="W13:X13"/>
    <mergeCell ref="Y13:Z13"/>
    <mergeCell ref="Y14:Z14"/>
    <mergeCell ref="Y15:Z15"/>
    <mergeCell ref="P13:Q13"/>
    <mergeCell ref="P14:Q14"/>
    <mergeCell ref="P15:Q15"/>
    <mergeCell ref="R13:S13"/>
    <mergeCell ref="R14:S14"/>
    <mergeCell ref="R15:S15"/>
    <mergeCell ref="J13:K13"/>
    <mergeCell ref="J14:K14"/>
    <mergeCell ref="J15:K15"/>
    <mergeCell ref="N13:O13"/>
    <mergeCell ref="N14:O14"/>
    <mergeCell ref="N15:O15"/>
    <mergeCell ref="F13:G13"/>
    <mergeCell ref="F14:G14"/>
    <mergeCell ref="H13:I13"/>
    <mergeCell ref="H14:I14"/>
    <mergeCell ref="H15:I15"/>
    <mergeCell ref="Y33:Z33"/>
    <mergeCell ref="F19:G19"/>
    <mergeCell ref="H19:I19"/>
    <mergeCell ref="N19:O19"/>
    <mergeCell ref="J19:K19"/>
    <mergeCell ref="W20:X20"/>
    <mergeCell ref="T20:U20"/>
    <mergeCell ref="J18:K18"/>
    <mergeCell ref="N18:O18"/>
    <mergeCell ref="P18:Q18"/>
    <mergeCell ref="R18:S18"/>
    <mergeCell ref="T18:U18"/>
    <mergeCell ref="W18:X18"/>
    <mergeCell ref="Y16:Z16"/>
    <mergeCell ref="F17:G17"/>
    <mergeCell ref="H17:I17"/>
    <mergeCell ref="J17:K17"/>
    <mergeCell ref="N17:O17"/>
    <mergeCell ref="P17:Q17"/>
    <mergeCell ref="R17:S17"/>
    <mergeCell ref="T17:U17"/>
    <mergeCell ref="W17:X17"/>
    <mergeCell ref="B18:E18"/>
    <mergeCell ref="B19:E19"/>
    <mergeCell ref="B20:E20"/>
    <mergeCell ref="F16:G16"/>
    <mergeCell ref="H16:I16"/>
    <mergeCell ref="F18:G18"/>
    <mergeCell ref="H18:I18"/>
    <mergeCell ref="H20:I20"/>
    <mergeCell ref="F20:G20"/>
    <mergeCell ref="R11:S11"/>
    <mergeCell ref="T11:U11"/>
    <mergeCell ref="W11:X11"/>
    <mergeCell ref="Y11:Z11"/>
    <mergeCell ref="S51:Z56"/>
    <mergeCell ref="C51:J56"/>
    <mergeCell ref="B13:E13"/>
    <mergeCell ref="B14:E14"/>
    <mergeCell ref="B15:E15"/>
    <mergeCell ref="B17:E17"/>
    <mergeCell ref="B11:E11"/>
    <mergeCell ref="F11:G11"/>
    <mergeCell ref="H11:I11"/>
    <mergeCell ref="J11:K11"/>
    <mergeCell ref="N11:O11"/>
    <mergeCell ref="P11:Q11"/>
    <mergeCell ref="Y4:Z4"/>
    <mergeCell ref="B5:Y5"/>
    <mergeCell ref="B26:E26"/>
    <mergeCell ref="F26:G26"/>
    <mergeCell ref="H26:I26"/>
    <mergeCell ref="J26:K26"/>
    <mergeCell ref="N26:O26"/>
    <mergeCell ref="T26:U26"/>
    <mergeCell ref="W26:X26"/>
    <mergeCell ref="Y26:Z26"/>
    <mergeCell ref="V3:Z3"/>
    <mergeCell ref="F7:G7"/>
    <mergeCell ref="W4:X4"/>
    <mergeCell ref="Y24:Z24"/>
    <mergeCell ref="W23:X23"/>
    <mergeCell ref="Y23:Z23"/>
    <mergeCell ref="T22:U22"/>
    <mergeCell ref="W22:X22"/>
    <mergeCell ref="W24:X24"/>
    <mergeCell ref="T24:U24"/>
    <mergeCell ref="B4:E4"/>
    <mergeCell ref="F4:G4"/>
    <mergeCell ref="H4:I4"/>
    <mergeCell ref="J4:K4"/>
    <mergeCell ref="P26:Q26"/>
    <mergeCell ref="R26:S26"/>
    <mergeCell ref="P7:Q7"/>
    <mergeCell ref="P8:Q8"/>
    <mergeCell ref="N7:O7"/>
    <mergeCell ref="N8:O8"/>
    <mergeCell ref="W25:X25"/>
    <mergeCell ref="Y25:Z25"/>
    <mergeCell ref="T7:U7"/>
    <mergeCell ref="T8:U8"/>
    <mergeCell ref="R7:S7"/>
    <mergeCell ref="R8:S8"/>
    <mergeCell ref="T23:U23"/>
    <mergeCell ref="R21:S21"/>
    <mergeCell ref="T21:U21"/>
    <mergeCell ref="W21:X21"/>
    <mergeCell ref="W6:X6"/>
    <mergeCell ref="W7:X7"/>
    <mergeCell ref="W8:X8"/>
    <mergeCell ref="Y7:Z7"/>
    <mergeCell ref="Y8:Z8"/>
    <mergeCell ref="Y6:Z6"/>
    <mergeCell ref="J7:K7"/>
    <mergeCell ref="J8:K8"/>
    <mergeCell ref="B7:E7"/>
    <mergeCell ref="H7:I7"/>
    <mergeCell ref="B8:E8"/>
    <mergeCell ref="R25:S25"/>
    <mergeCell ref="N24:O24"/>
    <mergeCell ref="P24:Q24"/>
    <mergeCell ref="R24:S24"/>
    <mergeCell ref="N23:O23"/>
    <mergeCell ref="R23:S23"/>
    <mergeCell ref="T25:U25"/>
    <mergeCell ref="B24:E24"/>
    <mergeCell ref="F24:G24"/>
    <mergeCell ref="H24:I24"/>
    <mergeCell ref="J24:K24"/>
    <mergeCell ref="N25:O25"/>
    <mergeCell ref="P25:Q25"/>
    <mergeCell ref="B25:E25"/>
    <mergeCell ref="F25:G25"/>
    <mergeCell ref="H25:I25"/>
    <mergeCell ref="J25:K25"/>
    <mergeCell ref="R22:S22"/>
    <mergeCell ref="Y22:Z22"/>
    <mergeCell ref="B23:E23"/>
    <mergeCell ref="F23:G23"/>
    <mergeCell ref="H23:I23"/>
    <mergeCell ref="J23:K23"/>
    <mergeCell ref="P23:Q23"/>
    <mergeCell ref="B22:E22"/>
    <mergeCell ref="F22:G22"/>
    <mergeCell ref="H22:I22"/>
    <mergeCell ref="J22:K22"/>
    <mergeCell ref="N22:O22"/>
    <mergeCell ref="P22:Q22"/>
    <mergeCell ref="W12:X12"/>
    <mergeCell ref="J16:K16"/>
    <mergeCell ref="N16:O16"/>
    <mergeCell ref="P16:Q16"/>
    <mergeCell ref="R16:S16"/>
    <mergeCell ref="T12:U12"/>
    <mergeCell ref="Y12:Z12"/>
    <mergeCell ref="B21:E21"/>
    <mergeCell ref="F21:G21"/>
    <mergeCell ref="H21:I21"/>
    <mergeCell ref="J21:K21"/>
    <mergeCell ref="N21:O21"/>
    <mergeCell ref="P21:Q21"/>
    <mergeCell ref="Y21:Z21"/>
    <mergeCell ref="B16:E16"/>
    <mergeCell ref="T10:U10"/>
    <mergeCell ref="W10:X10"/>
    <mergeCell ref="Y10:Z10"/>
    <mergeCell ref="B12:E12"/>
    <mergeCell ref="F12:G12"/>
    <mergeCell ref="H12:I12"/>
    <mergeCell ref="J12:K12"/>
    <mergeCell ref="N12:O12"/>
    <mergeCell ref="P12:Q12"/>
    <mergeCell ref="R12:S12"/>
    <mergeCell ref="F10:G10"/>
    <mergeCell ref="H10:I10"/>
    <mergeCell ref="J10:K10"/>
    <mergeCell ref="N10:O10"/>
    <mergeCell ref="P10:Q10"/>
    <mergeCell ref="R10:S10"/>
    <mergeCell ref="N9:O9"/>
    <mergeCell ref="P9:Q9"/>
    <mergeCell ref="R9:S9"/>
    <mergeCell ref="T9:U9"/>
    <mergeCell ref="W9:X9"/>
    <mergeCell ref="Y9:Z9"/>
    <mergeCell ref="R6:S6"/>
    <mergeCell ref="L3:O3"/>
    <mergeCell ref="P3:U3"/>
    <mergeCell ref="T6:U6"/>
    <mergeCell ref="N4:O4"/>
    <mergeCell ref="P4:Q4"/>
    <mergeCell ref="R4:S4"/>
    <mergeCell ref="B29:E29"/>
    <mergeCell ref="F29:G29"/>
    <mergeCell ref="H29:I29"/>
    <mergeCell ref="J29:K29"/>
    <mergeCell ref="J6:K6"/>
    <mergeCell ref="B9:E9"/>
    <mergeCell ref="F9:G9"/>
    <mergeCell ref="H9:I9"/>
    <mergeCell ref="J9:K9"/>
    <mergeCell ref="B10:E10"/>
    <mergeCell ref="L2:Z2"/>
    <mergeCell ref="B6:E6"/>
    <mergeCell ref="F6:G6"/>
    <mergeCell ref="H6:I6"/>
    <mergeCell ref="T4:U4"/>
    <mergeCell ref="B3:E3"/>
    <mergeCell ref="F3:K3"/>
    <mergeCell ref="B2:K2"/>
    <mergeCell ref="N6:O6"/>
    <mergeCell ref="P6:Q6"/>
    <mergeCell ref="B31:E31"/>
    <mergeCell ref="F31:G31"/>
    <mergeCell ref="H31:I31"/>
    <mergeCell ref="F34:G34"/>
    <mergeCell ref="H34:I34"/>
    <mergeCell ref="C38:J38"/>
    <mergeCell ref="B32:E32"/>
    <mergeCell ref="J31:K31"/>
    <mergeCell ref="K37:N37"/>
    <mergeCell ref="B34:E34"/>
    <mergeCell ref="C43:J43"/>
    <mergeCell ref="K42:N42"/>
    <mergeCell ref="R40:T40"/>
    <mergeCell ref="O40:Q40"/>
    <mergeCell ref="U43:W43"/>
    <mergeCell ref="B44:J44"/>
    <mergeCell ref="Y34:Z34"/>
    <mergeCell ref="R42:T42"/>
    <mergeCell ref="U40:W40"/>
    <mergeCell ref="O41:Q41"/>
    <mergeCell ref="C39:J39"/>
    <mergeCell ref="C42:J42"/>
    <mergeCell ref="R41:T41"/>
    <mergeCell ref="P34:Q34"/>
    <mergeCell ref="U42:W42"/>
    <mergeCell ref="R39:T39"/>
    <mergeCell ref="X39:Z39"/>
    <mergeCell ref="U39:W39"/>
    <mergeCell ref="K39:N39"/>
    <mergeCell ref="X40:Z40"/>
    <mergeCell ref="R44:T44"/>
    <mergeCell ref="O39:Q39"/>
    <mergeCell ref="O42:Q42"/>
    <mergeCell ref="O44:Q44"/>
    <mergeCell ref="R38:T38"/>
    <mergeCell ref="J34:K34"/>
    <mergeCell ref="N34:O34"/>
    <mergeCell ref="O37:Q37"/>
    <mergeCell ref="R37:T37"/>
    <mergeCell ref="I36:Z36"/>
    <mergeCell ref="U37:W37"/>
    <mergeCell ref="X37:Z37"/>
    <mergeCell ref="U38:W38"/>
    <mergeCell ref="X38:Z38"/>
    <mergeCell ref="B36:H36"/>
    <mergeCell ref="W48:Z48"/>
    <mergeCell ref="C41:J41"/>
    <mergeCell ref="X41:Z41"/>
    <mergeCell ref="U41:W41"/>
    <mergeCell ref="X42:Z42"/>
    <mergeCell ref="O43:Q43"/>
    <mergeCell ref="X43:Z43"/>
    <mergeCell ref="R43:T43"/>
    <mergeCell ref="S48:V48"/>
    <mergeCell ref="B27:E27"/>
    <mergeCell ref="F27:G27"/>
    <mergeCell ref="H27:I27"/>
    <mergeCell ref="J27:K27"/>
    <mergeCell ref="Y27:Z27"/>
    <mergeCell ref="B28:E28"/>
    <mergeCell ref="F28:G28"/>
    <mergeCell ref="H28:I28"/>
    <mergeCell ref="J28:K28"/>
    <mergeCell ref="N28:O28"/>
    <mergeCell ref="B45:Z45"/>
    <mergeCell ref="I46:Z46"/>
    <mergeCell ref="N48:R48"/>
    <mergeCell ref="X44:Z44"/>
    <mergeCell ref="U44:W44"/>
    <mergeCell ref="N47:Z47"/>
    <mergeCell ref="K44:N44"/>
    <mergeCell ref="B48:E48"/>
    <mergeCell ref="F48:I48"/>
    <mergeCell ref="N27:O27"/>
    <mergeCell ref="W32:X32"/>
    <mergeCell ref="N29:O29"/>
    <mergeCell ref="N31:O31"/>
    <mergeCell ref="W27:X27"/>
    <mergeCell ref="P27:Q27"/>
    <mergeCell ref="R27:S27"/>
    <mergeCell ref="R31:S31"/>
    <mergeCell ref="T27:U27"/>
    <mergeCell ref="N30:O30"/>
    <mergeCell ref="P30:Q30"/>
    <mergeCell ref="R30:S30"/>
    <mergeCell ref="P29:Q29"/>
    <mergeCell ref="F32:G32"/>
    <mergeCell ref="H32:I32"/>
    <mergeCell ref="J32:K32"/>
    <mergeCell ref="N32:O32"/>
    <mergeCell ref="F30:G30"/>
    <mergeCell ref="H30:I30"/>
    <mergeCell ref="J30:K30"/>
    <mergeCell ref="Y28:Z28"/>
    <mergeCell ref="R29:S29"/>
    <mergeCell ref="T29:U29"/>
    <mergeCell ref="W29:X29"/>
    <mergeCell ref="Y29:Z29"/>
    <mergeCell ref="P28:Q28"/>
    <mergeCell ref="R33:S33"/>
    <mergeCell ref="T33:U33"/>
    <mergeCell ref="R32:S32"/>
    <mergeCell ref="T32:U32"/>
    <mergeCell ref="W28:X28"/>
    <mergeCell ref="P33:Q33"/>
    <mergeCell ref="R28:S28"/>
    <mergeCell ref="T28:U28"/>
    <mergeCell ref="P32:Q32"/>
    <mergeCell ref="P31:Q31"/>
    <mergeCell ref="N49:R49"/>
    <mergeCell ref="K43:N43"/>
    <mergeCell ref="B46:H46"/>
    <mergeCell ref="B37:J37"/>
    <mergeCell ref="C40:J40"/>
    <mergeCell ref="K38:N38"/>
    <mergeCell ref="O38:Q38"/>
    <mergeCell ref="J48:M48"/>
    <mergeCell ref="K41:N41"/>
    <mergeCell ref="B47:M47"/>
    <mergeCell ref="S49:V49"/>
    <mergeCell ref="W49:Z49"/>
    <mergeCell ref="F8:G8"/>
    <mergeCell ref="H8:I8"/>
    <mergeCell ref="F33:G33"/>
    <mergeCell ref="H33:I33"/>
    <mergeCell ref="J33:K33"/>
    <mergeCell ref="K40:N40"/>
    <mergeCell ref="N33:O33"/>
    <mergeCell ref="J49:M49"/>
    <mergeCell ref="AA3:AD3"/>
    <mergeCell ref="AA4:AD4"/>
    <mergeCell ref="B35:Z35"/>
    <mergeCell ref="R34:S34"/>
    <mergeCell ref="T34:U34"/>
    <mergeCell ref="W34:X34"/>
    <mergeCell ref="B30:E30"/>
    <mergeCell ref="Y32:Z32"/>
    <mergeCell ref="B33:E33"/>
    <mergeCell ref="W33:X33"/>
  </mergeCells>
  <printOptions/>
  <pageMargins left="0.2" right="0.1" top="0.5" bottom="0.5" header="0.5" footer="0.5"/>
  <pageSetup horizontalDpi="300" verticalDpi="300" orientation="portrait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H80"/>
  <sheetViews>
    <sheetView view="pageLayout" workbookViewId="0" topLeftCell="A40">
      <selection activeCell="I61" sqref="I61:I71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.421875" style="0" customWidth="1"/>
    <col min="4" max="4" width="5.140625" style="0" customWidth="1"/>
    <col min="5" max="5" width="6.8515625" style="0" customWidth="1"/>
    <col min="6" max="6" width="2.7109375" style="0" customWidth="1"/>
    <col min="7" max="7" width="8.57421875" style="0" customWidth="1"/>
    <col min="8" max="8" width="2.140625" style="0" customWidth="1"/>
    <col min="9" max="9" width="11.421875" style="0" customWidth="1"/>
    <col min="10" max="10" width="8.28125" style="0" customWidth="1"/>
    <col min="11" max="11" width="0.5625" style="0" hidden="1" customWidth="1"/>
    <col min="12" max="12" width="3.00390625" style="0" customWidth="1"/>
    <col min="13" max="13" width="7.28125" style="0" customWidth="1"/>
    <col min="14" max="14" width="2.140625" style="0" customWidth="1"/>
    <col min="15" max="15" width="13.7109375" style="0" customWidth="1"/>
    <col min="16" max="16" width="2.57421875" style="0" customWidth="1"/>
    <col min="17" max="17" width="3.8515625" style="0" customWidth="1"/>
    <col min="18" max="18" width="3.57421875" style="0" customWidth="1"/>
    <col min="19" max="19" width="4.00390625" style="0" customWidth="1"/>
    <col min="20" max="20" width="11.00390625" style="0" customWidth="1"/>
    <col min="21" max="21" width="11.421875" style="0" customWidth="1"/>
    <col min="22" max="22" width="12.140625" style="0" customWidth="1"/>
    <col min="23" max="23" width="11.00390625" style="0" customWidth="1"/>
  </cols>
  <sheetData>
    <row r="1" spans="1:19" ht="20.25" customHeight="1">
      <c r="A1" s="1042"/>
      <c r="B1" s="1042"/>
      <c r="C1" s="1042"/>
      <c r="D1" s="1042"/>
      <c r="E1" s="1042"/>
      <c r="F1" s="1637" t="s">
        <v>24</v>
      </c>
      <c r="G1" s="1637"/>
      <c r="H1" s="1637"/>
      <c r="I1" s="1637"/>
      <c r="J1" s="1637"/>
      <c r="K1" s="1637"/>
      <c r="L1" s="1637"/>
      <c r="M1" s="1637"/>
      <c r="N1" s="45"/>
      <c r="O1" s="1063" t="s">
        <v>156</v>
      </c>
      <c r="P1" s="1063"/>
      <c r="Q1" s="1063"/>
      <c r="R1" s="1063"/>
      <c r="S1" s="1063"/>
    </row>
    <row r="2" spans="1:34" ht="17.25" customHeight="1">
      <c r="A2" s="1042"/>
      <c r="B2" s="1042"/>
      <c r="C2" s="1042"/>
      <c r="D2" s="1042"/>
      <c r="E2" s="1042"/>
      <c r="F2" s="1063" t="s">
        <v>11</v>
      </c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5" customHeight="1">
      <c r="A3" s="1042"/>
      <c r="B3" s="1042"/>
      <c r="C3" s="1042"/>
      <c r="D3" s="1042"/>
      <c r="E3" s="1042"/>
      <c r="F3" s="1063" t="s">
        <v>12</v>
      </c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Z3" s="1638"/>
      <c r="AA3" s="1638"/>
      <c r="AB3" s="1638"/>
      <c r="AC3" s="1638"/>
      <c r="AD3" s="1638"/>
      <c r="AE3" s="1638"/>
      <c r="AF3" s="1638"/>
      <c r="AG3" s="1638"/>
      <c r="AH3" s="1638"/>
    </row>
    <row r="4" spans="1:34" ht="21.75" customHeight="1" thickBot="1">
      <c r="A4" s="1042"/>
      <c r="B4" s="1042"/>
      <c r="C4" s="1042"/>
      <c r="D4" s="1042"/>
      <c r="E4" s="1042"/>
      <c r="F4" s="1636" t="s">
        <v>57</v>
      </c>
      <c r="G4" s="1636"/>
      <c r="H4" s="1636"/>
      <c r="I4" s="1636"/>
      <c r="J4" s="1636"/>
      <c r="K4" s="1636"/>
      <c r="L4" s="1636"/>
      <c r="M4" s="1636"/>
      <c r="N4" s="1063"/>
      <c r="O4" s="1063"/>
      <c r="P4" s="1063"/>
      <c r="Q4" s="1063"/>
      <c r="R4" s="1063"/>
      <c r="S4" s="1063"/>
      <c r="Z4" s="1140"/>
      <c r="AA4" s="1140"/>
      <c r="AB4" s="1140"/>
      <c r="AC4" s="1140"/>
      <c r="AD4" s="1140"/>
      <c r="AE4" s="1140"/>
      <c r="AF4" s="1140"/>
      <c r="AG4" s="1140"/>
      <c r="AH4" s="1140"/>
    </row>
    <row r="5" spans="1:34" ht="17.25" customHeight="1" thickTop="1">
      <c r="A5" s="1042"/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Z5" s="30"/>
      <c r="AA5" s="1064"/>
      <c r="AB5" s="1064"/>
      <c r="AC5" s="1064"/>
      <c r="AD5" s="1064"/>
      <c r="AE5" s="1064"/>
      <c r="AF5" s="30"/>
      <c r="AG5" s="30"/>
      <c r="AH5" s="30"/>
    </row>
    <row r="6" spans="1:34" ht="17.25">
      <c r="A6" s="67" t="s">
        <v>118</v>
      </c>
      <c r="B6" s="31" t="s">
        <v>109</v>
      </c>
      <c r="C6" s="1121" t="s">
        <v>327</v>
      </c>
      <c r="D6" s="1122"/>
      <c r="E6" s="1123"/>
      <c r="F6" s="1622" t="s">
        <v>110</v>
      </c>
      <c r="G6" s="1623"/>
      <c r="H6" s="1624"/>
      <c r="I6" s="1121" t="s">
        <v>111</v>
      </c>
      <c r="J6" s="1123"/>
      <c r="K6" s="45"/>
      <c r="L6" s="45"/>
      <c r="M6" s="46" t="s">
        <v>119</v>
      </c>
      <c r="N6" s="1063" t="s">
        <v>112</v>
      </c>
      <c r="O6" s="1063"/>
      <c r="P6" s="1121" t="s">
        <v>843</v>
      </c>
      <c r="Q6" s="1122"/>
      <c r="R6" s="1122"/>
      <c r="S6" s="1123"/>
      <c r="T6" s="50"/>
      <c r="Z6" s="30"/>
      <c r="AA6" s="30"/>
      <c r="AB6" s="2"/>
      <c r="AC6" s="2"/>
      <c r="AD6" s="2"/>
      <c r="AE6" s="2"/>
      <c r="AF6" s="2"/>
      <c r="AG6" s="2"/>
      <c r="AH6" s="2"/>
    </row>
    <row r="7" spans="1:19" ht="22.5" customHeight="1">
      <c r="A7" s="1063"/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</row>
    <row r="8" spans="1:19" ht="14.25" customHeight="1">
      <c r="A8" s="65" t="s">
        <v>122</v>
      </c>
      <c r="B8" s="1086" t="s">
        <v>58</v>
      </c>
      <c r="C8" s="1086"/>
      <c r="D8" s="1086"/>
      <c r="E8" s="1086"/>
      <c r="F8" s="99" t="s">
        <v>76</v>
      </c>
      <c r="G8" s="1559">
        <f>'M I S (lone-1)'!D11</f>
        <v>2538800</v>
      </c>
      <c r="H8" s="1560"/>
      <c r="I8" s="1561"/>
      <c r="J8" s="33"/>
      <c r="K8" s="12"/>
      <c r="L8" s="65"/>
      <c r="M8" s="65" t="s">
        <v>64</v>
      </c>
      <c r="N8" s="1086" t="s">
        <v>65</v>
      </c>
      <c r="O8" s="1086"/>
      <c r="P8" s="1205"/>
      <c r="Q8" s="1205"/>
      <c r="R8" s="12"/>
      <c r="S8" s="12"/>
    </row>
    <row r="9" spans="1:19" ht="3" customHeight="1" hidden="1">
      <c r="A9" s="12"/>
      <c r="B9" s="60"/>
      <c r="C9" s="60"/>
      <c r="D9" s="60"/>
      <c r="E9" s="60"/>
      <c r="F9" s="13" t="s">
        <v>76</v>
      </c>
      <c r="G9" s="354"/>
      <c r="H9" s="354"/>
      <c r="I9" s="354"/>
      <c r="J9" s="12"/>
      <c r="K9" s="12"/>
      <c r="L9" s="65"/>
      <c r="M9" s="65"/>
      <c r="N9" s="57"/>
      <c r="O9" s="60"/>
      <c r="P9" s="12"/>
      <c r="Q9" s="45"/>
      <c r="R9" s="12"/>
      <c r="S9" s="12"/>
    </row>
    <row r="10" spans="1:20" ht="19.5" customHeight="1">
      <c r="A10" s="65" t="s">
        <v>68</v>
      </c>
      <c r="B10" s="1086" t="s">
        <v>59</v>
      </c>
      <c r="C10" s="1086"/>
      <c r="D10" s="1086"/>
      <c r="E10" s="1086"/>
      <c r="F10" s="99" t="s">
        <v>76</v>
      </c>
      <c r="G10" s="1559">
        <v>4146</v>
      </c>
      <c r="H10" s="1560"/>
      <c r="I10" s="1561"/>
      <c r="J10" s="12"/>
      <c r="K10" s="12"/>
      <c r="L10" s="65"/>
      <c r="M10" s="65" t="s">
        <v>67</v>
      </c>
      <c r="N10" s="1086" t="s">
        <v>66</v>
      </c>
      <c r="O10" s="1086"/>
      <c r="P10" s="23" t="s">
        <v>76</v>
      </c>
      <c r="Q10" s="1630">
        <f>'M I S-3'!Q34</f>
        <v>3055000</v>
      </c>
      <c r="R10" s="1630"/>
      <c r="S10" s="1630"/>
      <c r="T10" s="64"/>
    </row>
    <row r="11" spans="1:20" ht="0.75" customHeight="1">
      <c r="A11" s="66"/>
      <c r="B11" s="60"/>
      <c r="C11" s="60"/>
      <c r="D11" s="60"/>
      <c r="E11" s="60"/>
      <c r="F11" s="13"/>
      <c r="G11" s="1505"/>
      <c r="H11" s="1505"/>
      <c r="I11" s="1505"/>
      <c r="J11" s="12"/>
      <c r="K11" s="12"/>
      <c r="L11" s="12"/>
      <c r="M11" s="12"/>
      <c r="N11" s="60"/>
      <c r="O11" s="60"/>
      <c r="P11" s="23"/>
      <c r="Q11" s="80"/>
      <c r="R11" s="80"/>
      <c r="S11" s="80"/>
      <c r="T11" s="2"/>
    </row>
    <row r="12" spans="1:22" ht="24" customHeight="1">
      <c r="A12" s="65" t="s">
        <v>70</v>
      </c>
      <c r="B12" s="1086" t="s">
        <v>703</v>
      </c>
      <c r="C12" s="1086"/>
      <c r="D12" s="1086"/>
      <c r="E12" s="60"/>
      <c r="F12" s="13" t="s">
        <v>76</v>
      </c>
      <c r="G12" s="1559">
        <f>'M I S (lone-1)'!E30</f>
        <v>3224164</v>
      </c>
      <c r="H12" s="1560"/>
      <c r="I12" s="1561"/>
      <c r="J12" s="12"/>
      <c r="K12" s="12"/>
      <c r="L12" s="65"/>
      <c r="M12" s="65" t="s">
        <v>68</v>
      </c>
      <c r="N12" s="1086" t="s">
        <v>69</v>
      </c>
      <c r="O12" s="1086"/>
      <c r="P12" s="23" t="s">
        <v>76</v>
      </c>
      <c r="Q12" s="1630">
        <f>'M I S-3'!Q23</f>
        <v>144000</v>
      </c>
      <c r="R12" s="1630"/>
      <c r="S12" s="1630"/>
      <c r="T12" s="64"/>
      <c r="V12" s="2"/>
    </row>
    <row r="13" spans="1:20" ht="15.75" customHeight="1">
      <c r="A13" s="65"/>
      <c r="B13" s="1086" t="s">
        <v>60</v>
      </c>
      <c r="C13" s="1086"/>
      <c r="D13" s="1086"/>
      <c r="E13" s="1086"/>
      <c r="F13" s="13"/>
      <c r="G13" s="23"/>
      <c r="H13" s="23"/>
      <c r="I13" s="27"/>
      <c r="J13" s="12"/>
      <c r="K13" s="12"/>
      <c r="L13" s="65"/>
      <c r="M13" s="65"/>
      <c r="N13" s="1086"/>
      <c r="O13" s="1086"/>
      <c r="P13" s="23"/>
      <c r="Q13" s="1093"/>
      <c r="R13" s="1093"/>
      <c r="S13" s="1093"/>
      <c r="T13" s="2"/>
    </row>
    <row r="14" spans="1:20" ht="3.75" customHeight="1" hidden="1">
      <c r="A14" s="66"/>
      <c r="B14" s="60"/>
      <c r="C14" s="60"/>
      <c r="D14" s="60"/>
      <c r="E14" s="60"/>
      <c r="F14" s="13"/>
      <c r="G14" s="23"/>
      <c r="H14" s="23"/>
      <c r="I14" s="27"/>
      <c r="J14" s="12"/>
      <c r="K14" s="12"/>
      <c r="L14" s="12"/>
      <c r="M14" s="12"/>
      <c r="N14" s="60"/>
      <c r="O14" s="60"/>
      <c r="P14" s="23"/>
      <c r="Q14" s="352"/>
      <c r="R14" s="353"/>
      <c r="S14" s="353"/>
      <c r="T14" s="2"/>
    </row>
    <row r="15" spans="1:20" ht="18.75" customHeight="1">
      <c r="A15" s="65" t="s">
        <v>72</v>
      </c>
      <c r="B15" s="1086" t="s">
        <v>61</v>
      </c>
      <c r="C15" s="1086"/>
      <c r="D15" s="1086"/>
      <c r="E15" s="1086"/>
      <c r="F15" s="99" t="s">
        <v>76</v>
      </c>
      <c r="G15" s="1559">
        <v>0</v>
      </c>
      <c r="H15" s="1560"/>
      <c r="I15" s="1561"/>
      <c r="J15" s="12"/>
      <c r="K15" s="12"/>
      <c r="L15" s="65"/>
      <c r="M15" s="65" t="s">
        <v>70</v>
      </c>
      <c r="N15" s="1086" t="s">
        <v>342</v>
      </c>
      <c r="O15" s="1086"/>
      <c r="P15" s="23" t="s">
        <v>76</v>
      </c>
      <c r="Q15" s="1630">
        <f>'M I S-3'!Q45</f>
        <v>39336</v>
      </c>
      <c r="R15" s="1630"/>
      <c r="S15" s="1630"/>
      <c r="T15" s="64"/>
    </row>
    <row r="16" spans="1:20" ht="12.75" customHeight="1" hidden="1">
      <c r="A16" s="66"/>
      <c r="B16" s="60"/>
      <c r="C16" s="60"/>
      <c r="D16" s="60"/>
      <c r="E16" s="60"/>
      <c r="F16" s="13"/>
      <c r="G16" s="354"/>
      <c r="H16" s="354"/>
      <c r="I16" s="354"/>
      <c r="J16" s="12"/>
      <c r="K16" s="12"/>
      <c r="L16" s="12"/>
      <c r="M16" s="12"/>
      <c r="N16" s="60"/>
      <c r="O16" s="60"/>
      <c r="P16" s="23"/>
      <c r="Q16" s="80"/>
      <c r="R16" s="80"/>
      <c r="S16" s="80"/>
      <c r="T16" s="2"/>
    </row>
    <row r="17" spans="1:20" ht="18.75" customHeight="1">
      <c r="A17" s="65" t="s">
        <v>84</v>
      </c>
      <c r="B17" s="1086" t="s">
        <v>62</v>
      </c>
      <c r="C17" s="1086"/>
      <c r="D17" s="1086"/>
      <c r="E17" s="1086"/>
      <c r="F17" s="13" t="s">
        <v>76</v>
      </c>
      <c r="G17" s="1572">
        <f>'M I S (lone-1)'!E28+'M I S (lone-1)'!E33</f>
        <v>383098</v>
      </c>
      <c r="H17" s="1573"/>
      <c r="I17" s="1574"/>
      <c r="J17" s="12"/>
      <c r="K17" s="12"/>
      <c r="L17" s="65"/>
      <c r="M17" s="65" t="s">
        <v>72</v>
      </c>
      <c r="N17" s="1086" t="s">
        <v>73</v>
      </c>
      <c r="O17" s="1086"/>
      <c r="P17" s="23" t="s">
        <v>77</v>
      </c>
      <c r="Q17" s="1635">
        <f>'M I S-4'!T17</f>
        <v>279293</v>
      </c>
      <c r="R17" s="1635"/>
      <c r="S17" s="1635"/>
      <c r="T17" s="64"/>
    </row>
    <row r="18" spans="1:19" ht="3.75" customHeight="1" hidden="1">
      <c r="A18" s="66"/>
      <c r="B18" s="60"/>
      <c r="C18" s="60"/>
      <c r="D18" s="60"/>
      <c r="E18" s="60"/>
      <c r="F18" s="13"/>
      <c r="G18" s="354"/>
      <c r="H18" s="354"/>
      <c r="I18" s="354"/>
      <c r="J18" s="12"/>
      <c r="K18" s="12"/>
      <c r="L18" s="12"/>
      <c r="M18" s="12"/>
      <c r="N18" s="12"/>
      <c r="O18" s="12"/>
      <c r="P18" s="352"/>
      <c r="Q18" s="80"/>
      <c r="R18" s="589"/>
      <c r="S18" s="589"/>
    </row>
    <row r="19" spans="1:20" ht="20.25" customHeight="1">
      <c r="A19" s="65" t="s">
        <v>101</v>
      </c>
      <c r="B19" s="1631" t="s">
        <v>63</v>
      </c>
      <c r="C19" s="1631"/>
      <c r="D19" s="1631"/>
      <c r="E19" s="1631"/>
      <c r="F19" s="13" t="s">
        <v>76</v>
      </c>
      <c r="G19" s="1575">
        <f>G8+G12+G15+G17-G10</f>
        <v>6141916</v>
      </c>
      <c r="H19" s="1576"/>
      <c r="I19" s="1577"/>
      <c r="J19" s="12"/>
      <c r="K19" s="12"/>
      <c r="L19" s="12"/>
      <c r="M19" s="12"/>
      <c r="N19" s="1662" t="s">
        <v>113</v>
      </c>
      <c r="O19" s="1662"/>
      <c r="P19" s="1662"/>
      <c r="Q19" s="1585">
        <f>Q10+Q12+Q15+Q17</f>
        <v>3517629</v>
      </c>
      <c r="R19" s="1586"/>
      <c r="S19" s="1586"/>
      <c r="T19" s="78"/>
    </row>
    <row r="20" spans="1:19" ht="18.75" customHeight="1">
      <c r="A20" s="1063"/>
      <c r="B20" s="1063"/>
      <c r="C20" s="1063"/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3"/>
      <c r="O20" s="1063"/>
      <c r="P20" s="1063"/>
      <c r="Q20" s="1063"/>
      <c r="R20" s="1063"/>
      <c r="S20" s="1063"/>
    </row>
    <row r="21" spans="1:19" ht="14.25">
      <c r="A21" s="57" t="s">
        <v>114</v>
      </c>
      <c r="B21" s="1086" t="s">
        <v>115</v>
      </c>
      <c r="C21" s="1086"/>
      <c r="D21" s="1086"/>
      <c r="E21" s="1036" t="s">
        <v>78</v>
      </c>
      <c r="F21" s="1036"/>
      <c r="G21" s="1036" t="s">
        <v>74</v>
      </c>
      <c r="H21" s="1036"/>
      <c r="I21" s="1036" t="s">
        <v>716</v>
      </c>
      <c r="J21" s="1036"/>
      <c r="K21" s="1036" t="s">
        <v>75</v>
      </c>
      <c r="L21" s="1036"/>
      <c r="M21" s="1036"/>
      <c r="N21" s="1036"/>
      <c r="O21" s="1589"/>
      <c r="P21" s="1205"/>
      <c r="Q21" s="1205"/>
      <c r="R21" s="1205"/>
      <c r="S21" s="1205"/>
    </row>
    <row r="22" spans="1:20" ht="21.75" customHeight="1">
      <c r="A22" s="1205"/>
      <c r="B22" s="1205"/>
      <c r="C22" s="1205"/>
      <c r="D22" s="1610"/>
      <c r="E22" s="1603">
        <f>'Bank statement'!O14</f>
        <v>0</v>
      </c>
      <c r="F22" s="1603"/>
      <c r="G22" s="1603">
        <f>'Bank statement'!O16</f>
        <v>0</v>
      </c>
      <c r="H22" s="1603"/>
      <c r="I22" s="1566">
        <f>'Bank statement'!O18</f>
        <v>1619360</v>
      </c>
      <c r="J22" s="1566"/>
      <c r="K22" s="1566">
        <f>'Bank statement'!O20</f>
        <v>1004927</v>
      </c>
      <c r="L22" s="1566"/>
      <c r="M22" s="1566"/>
      <c r="N22" s="1566"/>
      <c r="O22" s="66" t="s">
        <v>113</v>
      </c>
      <c r="P22" s="1630">
        <f>E22+G22+I22+K22</f>
        <v>2624287</v>
      </c>
      <c r="Q22" s="1630"/>
      <c r="R22" s="1630"/>
      <c r="S22" s="1630"/>
      <c r="T22" s="76"/>
    </row>
    <row r="23" spans="1:19" ht="7.5" customHeight="1">
      <c r="A23" s="1205"/>
      <c r="B23" s="1205"/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</row>
    <row r="24" spans="1:20" ht="15" customHeight="1">
      <c r="A24" s="1205"/>
      <c r="B24" s="1205"/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571" t="s">
        <v>116</v>
      </c>
      <c r="O24" s="1571"/>
      <c r="P24" s="1586">
        <f>P19+P22</f>
        <v>2624287</v>
      </c>
      <c r="Q24" s="1586"/>
      <c r="R24" s="1586"/>
      <c r="S24" s="1586"/>
      <c r="T24" s="77"/>
    </row>
    <row r="25" spans="1:19" ht="19.5" customHeight="1">
      <c r="A25" s="1205"/>
      <c r="B25" s="1205"/>
      <c r="C25" s="1205"/>
      <c r="D25" s="1205"/>
      <c r="E25" s="1205"/>
      <c r="F25" s="1205"/>
      <c r="G25" s="1205"/>
      <c r="H25" s="1205"/>
      <c r="I25" s="1205"/>
      <c r="J25" s="1205"/>
      <c r="K25" s="1205"/>
      <c r="L25" s="1205"/>
      <c r="M25" s="1205"/>
      <c r="N25" s="1653"/>
      <c r="O25" s="1653"/>
      <c r="P25" s="1653"/>
      <c r="Q25" s="1653"/>
      <c r="R25" s="1653"/>
      <c r="S25" s="1653"/>
    </row>
    <row r="26" spans="1:24" ht="16.5" customHeight="1">
      <c r="A26" s="57" t="s">
        <v>95</v>
      </c>
      <c r="B26" s="1036" t="s">
        <v>79</v>
      </c>
      <c r="C26" s="1034"/>
      <c r="D26" s="1036" t="s">
        <v>80</v>
      </c>
      <c r="E26" s="1036"/>
      <c r="F26" s="1034" t="s">
        <v>81</v>
      </c>
      <c r="G26" s="1073"/>
      <c r="H26" s="1073"/>
      <c r="I26" s="38" t="s">
        <v>771</v>
      </c>
      <c r="J26" s="32" t="s">
        <v>82</v>
      </c>
      <c r="K26" s="35"/>
      <c r="L26" s="1036" t="s">
        <v>83</v>
      </c>
      <c r="M26" s="1036"/>
      <c r="N26" s="1073" t="s">
        <v>117</v>
      </c>
      <c r="O26" s="1073"/>
      <c r="P26" s="1073"/>
      <c r="Q26" s="1073"/>
      <c r="R26" s="1073"/>
      <c r="S26" s="1035"/>
      <c r="T26" s="234" t="s">
        <v>303</v>
      </c>
      <c r="W26" s="34"/>
      <c r="X26" s="34"/>
    </row>
    <row r="27" spans="1:20" ht="18.75" customHeight="1">
      <c r="A27" s="65" t="s">
        <v>67</v>
      </c>
      <c r="B27" s="154" t="s">
        <v>85</v>
      </c>
      <c r="C27" s="155" t="s">
        <v>76</v>
      </c>
      <c r="D27" s="1597">
        <f>'Bank statement'!E23</f>
        <v>469118</v>
      </c>
      <c r="E27" s="1598"/>
      <c r="F27" s="1593">
        <f>'Bank statement'!F23</f>
        <v>5270</v>
      </c>
      <c r="G27" s="1594"/>
      <c r="H27" s="1595"/>
      <c r="I27" s="535">
        <v>0</v>
      </c>
      <c r="J27" s="536">
        <f>'Bank statement'!I23-'Bank statement'!J23</f>
        <v>0</v>
      </c>
      <c r="K27" s="537"/>
      <c r="L27" s="1594">
        <f>D27+F27-I27+J27</f>
        <v>474388</v>
      </c>
      <c r="M27" s="1595"/>
      <c r="N27" s="163" t="s">
        <v>67</v>
      </c>
      <c r="O27" s="34" t="s">
        <v>90</v>
      </c>
      <c r="P27" s="95" t="s">
        <v>76</v>
      </c>
      <c r="Q27" s="1632">
        <f>'M I S-2'!P11</f>
        <v>0</v>
      </c>
      <c r="R27" s="1633"/>
      <c r="S27" s="1634"/>
      <c r="T27" s="234" t="s">
        <v>304</v>
      </c>
    </row>
    <row r="28" spans="1:20" ht="3" customHeight="1" hidden="1">
      <c r="A28" s="65"/>
      <c r="B28" s="1085"/>
      <c r="C28" s="1604"/>
      <c r="D28" s="1583"/>
      <c r="E28" s="1584"/>
      <c r="F28" s="538"/>
      <c r="G28" s="539"/>
      <c r="H28" s="540"/>
      <c r="I28" s="541"/>
      <c r="J28" s="542"/>
      <c r="K28" s="543"/>
      <c r="L28" s="544"/>
      <c r="M28" s="539"/>
      <c r="N28" s="98"/>
      <c r="O28" s="57"/>
      <c r="P28" s="57"/>
      <c r="Q28" s="582"/>
      <c r="R28" s="582"/>
      <c r="S28" s="581"/>
      <c r="T28" s="2"/>
    </row>
    <row r="29" spans="1:20" ht="19.5" customHeight="1">
      <c r="A29" s="65" t="s">
        <v>68</v>
      </c>
      <c r="B29" s="119" t="s">
        <v>86</v>
      </c>
      <c r="C29" s="95" t="s">
        <v>76</v>
      </c>
      <c r="D29" s="1583">
        <f>'Bank statement'!E25</f>
        <v>240384</v>
      </c>
      <c r="E29" s="1584"/>
      <c r="F29" s="1567">
        <f>'Bank statement'!F25</f>
        <v>2635</v>
      </c>
      <c r="G29" s="1596"/>
      <c r="H29" s="1568"/>
      <c r="I29" s="541">
        <v>0</v>
      </c>
      <c r="J29" s="540">
        <f>'Bank statement'!I25-'Bank statement'!J25</f>
        <v>0</v>
      </c>
      <c r="K29" s="545"/>
      <c r="L29" s="1567">
        <f>D29+F29-I29+J29</f>
        <v>243019</v>
      </c>
      <c r="M29" s="1568"/>
      <c r="N29" s="111" t="s">
        <v>68</v>
      </c>
      <c r="O29" s="160" t="s">
        <v>91</v>
      </c>
      <c r="P29" s="161" t="s">
        <v>76</v>
      </c>
      <c r="Q29" s="1580">
        <v>96000</v>
      </c>
      <c r="R29" s="1581"/>
      <c r="S29" s="1582"/>
      <c r="T29" s="73"/>
    </row>
    <row r="30" spans="1:20" ht="4.5" customHeight="1" hidden="1">
      <c r="A30" s="65"/>
      <c r="B30" s="209"/>
      <c r="C30" s="97"/>
      <c r="D30" s="531"/>
      <c r="E30" s="532"/>
      <c r="F30" s="546"/>
      <c r="G30" s="547"/>
      <c r="H30" s="547"/>
      <c r="I30" s="548"/>
      <c r="J30" s="542"/>
      <c r="K30" s="543"/>
      <c r="L30" s="546"/>
      <c r="M30" s="548"/>
      <c r="N30" s="98"/>
      <c r="O30" s="57"/>
      <c r="P30" s="97"/>
      <c r="Q30" s="1578"/>
      <c r="R30" s="1578"/>
      <c r="S30" s="1579"/>
      <c r="T30" s="2"/>
    </row>
    <row r="31" spans="1:24" ht="18.75" customHeight="1">
      <c r="A31" s="65" t="s">
        <v>70</v>
      </c>
      <c r="B31" s="214" t="s">
        <v>87</v>
      </c>
      <c r="C31" s="161" t="s">
        <v>76</v>
      </c>
      <c r="D31" s="1601">
        <f>'Bank statement'!E27</f>
        <v>240384</v>
      </c>
      <c r="E31" s="1602"/>
      <c r="F31" s="1567">
        <f>'Bank statement'!F27</f>
        <v>2635</v>
      </c>
      <c r="G31" s="1596"/>
      <c r="H31" s="1568"/>
      <c r="I31" s="541">
        <v>0</v>
      </c>
      <c r="J31" s="540">
        <f>'Bank statement'!I27-'Bank statement'!J27</f>
        <v>0</v>
      </c>
      <c r="K31" s="545"/>
      <c r="L31" s="1569">
        <f>D31+F31-I31+J31</f>
        <v>243019</v>
      </c>
      <c r="M31" s="1570"/>
      <c r="N31" s="111" t="s">
        <v>70</v>
      </c>
      <c r="O31" s="160" t="s">
        <v>92</v>
      </c>
      <c r="P31" s="161" t="s">
        <v>76</v>
      </c>
      <c r="Q31" s="1648">
        <v>0</v>
      </c>
      <c r="R31" s="1560"/>
      <c r="S31" s="1649"/>
      <c r="T31" s="106"/>
      <c r="X31" s="2"/>
    </row>
    <row r="32" spans="1:20" ht="3" customHeight="1" hidden="1">
      <c r="A32" s="65"/>
      <c r="B32" s="209"/>
      <c r="C32" s="97"/>
      <c r="D32" s="533"/>
      <c r="E32" s="534"/>
      <c r="F32" s="544"/>
      <c r="G32" s="539"/>
      <c r="H32" s="539"/>
      <c r="I32" s="539"/>
      <c r="J32" s="540"/>
      <c r="K32" s="549"/>
      <c r="L32" s="544"/>
      <c r="M32" s="539"/>
      <c r="N32" s="98"/>
      <c r="O32" s="57"/>
      <c r="P32" s="97"/>
      <c r="Q32" s="348"/>
      <c r="R32" s="348"/>
      <c r="S32" s="349"/>
      <c r="T32" s="104"/>
    </row>
    <row r="33" spans="1:24" ht="18.75" customHeight="1">
      <c r="A33" s="65" t="s">
        <v>72</v>
      </c>
      <c r="B33" s="151" t="s">
        <v>88</v>
      </c>
      <c r="C33" s="156" t="s">
        <v>76</v>
      </c>
      <c r="D33" s="1601">
        <f>'Bank statement'!E29</f>
        <v>567604</v>
      </c>
      <c r="E33" s="1602"/>
      <c r="F33" s="1567">
        <f>'Bank statement'!F29</f>
        <v>0</v>
      </c>
      <c r="G33" s="1596"/>
      <c r="H33" s="1568"/>
      <c r="I33" s="541">
        <f>'Bank statement'!H29</f>
        <v>4398</v>
      </c>
      <c r="J33" s="540">
        <f>'Bank statement'!I29-'Bank statement'!J29</f>
        <v>0</v>
      </c>
      <c r="K33" s="549"/>
      <c r="L33" s="1596">
        <f>'Bank statement'!O29</f>
        <v>563206</v>
      </c>
      <c r="M33" s="1568"/>
      <c r="N33" s="111" t="s">
        <v>72</v>
      </c>
      <c r="O33" s="160" t="s">
        <v>93</v>
      </c>
      <c r="P33" s="161" t="s">
        <v>76</v>
      </c>
      <c r="Q33" s="1650">
        <f>'M I S-2'!Q11</f>
        <v>31025500</v>
      </c>
      <c r="R33" s="1651"/>
      <c r="S33" s="1652"/>
      <c r="T33" s="34"/>
      <c r="X33" s="2"/>
    </row>
    <row r="34" spans="1:20" ht="1.5" customHeight="1" hidden="1">
      <c r="A34" s="65"/>
      <c r="B34" s="209"/>
      <c r="C34" s="97"/>
      <c r="D34" s="531"/>
      <c r="E34" s="532"/>
      <c r="F34" s="546"/>
      <c r="G34" s="547"/>
      <c r="H34" s="547"/>
      <c r="I34" s="548"/>
      <c r="J34" s="542"/>
      <c r="K34" s="543"/>
      <c r="L34" s="546"/>
      <c r="M34" s="548"/>
      <c r="N34" s="98"/>
      <c r="O34" s="57"/>
      <c r="P34" s="97"/>
      <c r="Q34" s="350"/>
      <c r="R34" s="350"/>
      <c r="S34" s="351"/>
      <c r="T34" s="33"/>
    </row>
    <row r="35" spans="1:23" ht="17.25" customHeight="1">
      <c r="A35" s="65" t="s">
        <v>84</v>
      </c>
      <c r="B35" s="62" t="s">
        <v>89</v>
      </c>
      <c r="C35" s="219" t="s">
        <v>76</v>
      </c>
      <c r="D35" s="1599">
        <f>'Bank statement'!E31</f>
        <v>125769</v>
      </c>
      <c r="E35" s="1600"/>
      <c r="F35" s="1587">
        <f>'Bank statement'!F31</f>
        <v>5492</v>
      </c>
      <c r="G35" s="1629"/>
      <c r="H35" s="1588"/>
      <c r="I35" s="550">
        <f>'Bank statement'!H31</f>
        <v>455</v>
      </c>
      <c r="J35" s="551">
        <f>'Bank statement'!I31-'Bank statement'!J31</f>
        <v>0</v>
      </c>
      <c r="K35" s="552"/>
      <c r="L35" s="1587">
        <f>D35+F35-I35+J35</f>
        <v>130806</v>
      </c>
      <c r="M35" s="1588"/>
      <c r="N35" s="220" t="s">
        <v>84</v>
      </c>
      <c r="O35" s="203" t="s">
        <v>94</v>
      </c>
      <c r="P35" s="157" t="s">
        <v>76</v>
      </c>
      <c r="Q35" s="1666">
        <v>2889000</v>
      </c>
      <c r="R35" s="1667"/>
      <c r="S35" s="1668"/>
      <c r="T35" s="34"/>
      <c r="W35" s="74"/>
    </row>
    <row r="36" spans="1:20" ht="1.5" customHeight="1" hidden="1">
      <c r="A36" s="59"/>
      <c r="B36" s="33"/>
      <c r="C36" s="33"/>
      <c r="D36" s="33"/>
      <c r="E36" s="33"/>
      <c r="F36" s="33"/>
      <c r="G36" s="98"/>
      <c r="H36" s="95"/>
      <c r="I36" s="34"/>
      <c r="J36" s="33"/>
      <c r="K36" s="33"/>
      <c r="L36" s="33"/>
      <c r="M36" s="33"/>
      <c r="N36" s="33"/>
      <c r="O36" s="33"/>
      <c r="P36" s="33"/>
      <c r="Q36" s="33"/>
      <c r="T36" s="105"/>
    </row>
    <row r="37" spans="1:20" ht="19.5" customHeight="1" hidden="1">
      <c r="A37" s="59"/>
      <c r="B37" s="1086"/>
      <c r="C37" s="1086"/>
      <c r="D37" s="1205"/>
      <c r="E37" s="1205"/>
      <c r="F37" s="1205"/>
      <c r="G37" s="1205"/>
      <c r="H37" s="99"/>
      <c r="I37" s="34"/>
      <c r="J37" s="1205"/>
      <c r="K37" s="1205"/>
      <c r="L37" s="1205"/>
      <c r="M37" s="33"/>
      <c r="N37" s="1205"/>
      <c r="O37" s="1205"/>
      <c r="P37" s="34"/>
      <c r="Q37" s="34"/>
      <c r="T37" s="105"/>
    </row>
    <row r="38" spans="1:20" ht="32.25" customHeight="1">
      <c r="A38" s="1042"/>
      <c r="B38" s="1042"/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5"/>
    </row>
    <row r="39" spans="1:22" ht="14.25">
      <c r="A39" s="1655" t="s">
        <v>120</v>
      </c>
      <c r="B39" s="1034" t="s">
        <v>96</v>
      </c>
      <c r="C39" s="1073"/>
      <c r="D39" s="1073"/>
      <c r="E39" s="1073"/>
      <c r="F39" s="1073"/>
      <c r="G39" s="1035"/>
      <c r="H39" s="1551"/>
      <c r="I39" s="1034" t="s">
        <v>97</v>
      </c>
      <c r="J39" s="1073"/>
      <c r="K39" s="1073"/>
      <c r="L39" s="1073"/>
      <c r="M39" s="1073"/>
      <c r="N39" s="1073"/>
      <c r="O39" s="1073"/>
      <c r="P39" s="1073"/>
      <c r="Q39" s="1073"/>
      <c r="R39" s="1073"/>
      <c r="S39" s="1035"/>
      <c r="T39" s="1542" t="s">
        <v>931</v>
      </c>
      <c r="U39" s="1544" t="s">
        <v>932</v>
      </c>
      <c r="V39" s="1542" t="s">
        <v>933</v>
      </c>
    </row>
    <row r="40" spans="1:22" ht="12.75" customHeight="1">
      <c r="A40" s="1656"/>
      <c r="B40" s="1036" t="s">
        <v>98</v>
      </c>
      <c r="C40" s="1034"/>
      <c r="D40" s="1036" t="s">
        <v>2</v>
      </c>
      <c r="E40" s="1036"/>
      <c r="F40" s="1036" t="s">
        <v>8</v>
      </c>
      <c r="G40" s="1036"/>
      <c r="H40" s="1552"/>
      <c r="I40" s="32" t="s">
        <v>2</v>
      </c>
      <c r="J40" s="1035" t="s">
        <v>8</v>
      </c>
      <c r="K40" s="1036"/>
      <c r="L40" s="1036"/>
      <c r="M40" s="32" t="s">
        <v>16</v>
      </c>
      <c r="N40" s="1036" t="s">
        <v>99</v>
      </c>
      <c r="O40" s="1036"/>
      <c r="P40" s="1034" t="s">
        <v>100</v>
      </c>
      <c r="Q40" s="1073"/>
      <c r="R40" s="1073"/>
      <c r="S40" s="1035"/>
      <c r="T40" s="1543"/>
      <c r="U40" s="1545"/>
      <c r="V40" s="1543"/>
    </row>
    <row r="41" spans="1:20" ht="1.5" customHeight="1" hidden="1">
      <c r="A41" s="39"/>
      <c r="B41" s="1589"/>
      <c r="C41" s="1205"/>
      <c r="D41" s="1589"/>
      <c r="E41" s="1205"/>
      <c r="F41" s="1205"/>
      <c r="G41" s="1610"/>
      <c r="H41" s="34"/>
      <c r="I41" s="119"/>
      <c r="J41" s="1205"/>
      <c r="K41" s="1205"/>
      <c r="L41" s="1205"/>
      <c r="M41" s="33"/>
      <c r="N41" s="1205"/>
      <c r="O41" s="1205"/>
      <c r="P41" s="1205"/>
      <c r="Q41" s="1205"/>
      <c r="R41" s="2"/>
      <c r="S41" s="5"/>
      <c r="T41" s="105"/>
    </row>
    <row r="42" spans="1:20" ht="1.5" customHeight="1" hidden="1">
      <c r="A42" s="39"/>
      <c r="B42" s="44"/>
      <c r="C42" s="33"/>
      <c r="D42" s="44"/>
      <c r="E42" s="33"/>
      <c r="F42" s="33"/>
      <c r="G42" s="37"/>
      <c r="H42" s="34"/>
      <c r="I42" s="119"/>
      <c r="J42" s="33"/>
      <c r="K42" s="33"/>
      <c r="L42" s="33"/>
      <c r="M42" s="33"/>
      <c r="N42" s="33"/>
      <c r="O42" s="33"/>
      <c r="P42" s="33"/>
      <c r="Q42" s="33"/>
      <c r="R42" s="2"/>
      <c r="S42" s="5"/>
      <c r="T42" s="105"/>
    </row>
    <row r="43" spans="1:24" ht="17.25" customHeight="1">
      <c r="A43" s="590" t="s">
        <v>67</v>
      </c>
      <c r="B43" s="150" t="s">
        <v>769</v>
      </c>
      <c r="C43" s="158" t="s">
        <v>76</v>
      </c>
      <c r="D43" s="1606">
        <f>T43</f>
        <v>234875</v>
      </c>
      <c r="E43" s="1607"/>
      <c r="F43" s="1627">
        <f>U43</f>
        <v>232575</v>
      </c>
      <c r="G43" s="1628"/>
      <c r="H43" s="232" t="s">
        <v>67</v>
      </c>
      <c r="I43" s="332">
        <f>'By name collection'!E405+'By name collection'!E205</f>
        <v>233625</v>
      </c>
      <c r="J43" s="1616">
        <f>'M I S-2'!D33+'M I S-2'!J33</f>
        <v>226589</v>
      </c>
      <c r="K43" s="1617"/>
      <c r="L43" s="1618"/>
      <c r="M43" s="343">
        <f>J43/I43*100</f>
        <v>96.98833600856072</v>
      </c>
      <c r="N43" s="1614">
        <f>V43+J43</f>
        <v>659539</v>
      </c>
      <c r="O43" s="1615"/>
      <c r="P43" s="1642"/>
      <c r="Q43" s="1642"/>
      <c r="R43" s="1642"/>
      <c r="S43" s="1643"/>
      <c r="T43" s="1009">
        <v>234875</v>
      </c>
      <c r="U43" s="1011">
        <v>232575</v>
      </c>
      <c r="V43" s="1014">
        <v>432950</v>
      </c>
      <c r="W43" s="814"/>
      <c r="X43" s="814"/>
    </row>
    <row r="44" spans="1:24" ht="3" customHeight="1" hidden="1">
      <c r="A44" s="590"/>
      <c r="B44" s="119"/>
      <c r="C44" s="95"/>
      <c r="D44" s="559"/>
      <c r="E44" s="559"/>
      <c r="F44" s="553"/>
      <c r="G44" s="554"/>
      <c r="H44" s="65"/>
      <c r="I44" s="333"/>
      <c r="J44" s="344"/>
      <c r="K44" s="344"/>
      <c r="L44" s="345"/>
      <c r="M44" s="346"/>
      <c r="N44" s="555"/>
      <c r="O44" s="555"/>
      <c r="P44" s="1644"/>
      <c r="Q44" s="1644"/>
      <c r="R44" s="1644"/>
      <c r="S44" s="1645"/>
      <c r="T44" s="105"/>
      <c r="U44" s="816"/>
      <c r="V44" s="689"/>
      <c r="W44" s="815"/>
      <c r="X44" s="815"/>
    </row>
    <row r="45" spans="1:24" ht="16.5" customHeight="1">
      <c r="A45" s="590" t="s">
        <v>68</v>
      </c>
      <c r="B45" s="214" t="s">
        <v>770</v>
      </c>
      <c r="C45" s="161" t="s">
        <v>76</v>
      </c>
      <c r="D45" s="1592">
        <f>T45</f>
        <v>31250</v>
      </c>
      <c r="E45" s="1554"/>
      <c r="F45" s="1547">
        <f>U45</f>
        <v>1250</v>
      </c>
      <c r="G45" s="1548"/>
      <c r="H45" s="65" t="s">
        <v>68</v>
      </c>
      <c r="I45" s="334">
        <f>'By name collection'!F205+'By name collection'!F405</f>
        <v>32300</v>
      </c>
      <c r="J45" s="1559">
        <f>'M I S-2'!E33+'M I S-2'!K33</f>
        <v>0</v>
      </c>
      <c r="K45" s="1560"/>
      <c r="L45" s="1561"/>
      <c r="M45" s="347">
        <f>J45/I45*100</f>
        <v>0</v>
      </c>
      <c r="N45" s="811"/>
      <c r="O45" s="811">
        <f>V45+J45</f>
        <v>1250</v>
      </c>
      <c r="P45" s="1644"/>
      <c r="Q45" s="1644"/>
      <c r="R45" s="1644"/>
      <c r="S45" s="1645"/>
      <c r="T45" s="1009">
        <v>31250</v>
      </c>
      <c r="U45" s="1012">
        <v>1250</v>
      </c>
      <c r="V45" s="1015">
        <v>1250</v>
      </c>
      <c r="W45" s="815">
        <v>0</v>
      </c>
      <c r="X45" s="815"/>
    </row>
    <row r="46" spans="1:24" ht="2.25" customHeight="1" hidden="1">
      <c r="A46" s="590"/>
      <c r="B46" s="119"/>
      <c r="C46" s="95"/>
      <c r="D46" s="559"/>
      <c r="E46" s="559"/>
      <c r="F46" s="553"/>
      <c r="G46" s="554"/>
      <c r="H46" s="65"/>
      <c r="I46" s="333"/>
      <c r="J46" s="344"/>
      <c r="K46" s="344"/>
      <c r="L46" s="345"/>
      <c r="M46" s="346"/>
      <c r="N46" s="555"/>
      <c r="O46" s="556"/>
      <c r="P46" s="1644"/>
      <c r="Q46" s="1644"/>
      <c r="R46" s="1644"/>
      <c r="S46" s="1645"/>
      <c r="T46" s="105"/>
      <c r="U46" s="816"/>
      <c r="V46" s="689"/>
      <c r="W46" s="815"/>
      <c r="X46" s="815"/>
    </row>
    <row r="47" spans="1:24" ht="18.75" customHeight="1">
      <c r="A47" s="590" t="s">
        <v>70</v>
      </c>
      <c r="B47" s="151" t="s">
        <v>103</v>
      </c>
      <c r="C47" s="156" t="s">
        <v>76</v>
      </c>
      <c r="D47" s="1592">
        <f>T47</f>
        <v>266125</v>
      </c>
      <c r="E47" s="1554"/>
      <c r="F47" s="1549">
        <f>U47</f>
        <v>233825</v>
      </c>
      <c r="G47" s="1550"/>
      <c r="H47" s="65" t="s">
        <v>70</v>
      </c>
      <c r="I47" s="334">
        <f>I43+I45</f>
        <v>265925</v>
      </c>
      <c r="J47" s="1559">
        <f>J43+J45</f>
        <v>226589</v>
      </c>
      <c r="K47" s="1560"/>
      <c r="L47" s="1561"/>
      <c r="M47" s="347">
        <f>J47/I47*100</f>
        <v>85.20785935884177</v>
      </c>
      <c r="N47" s="1639">
        <f>N43+N45</f>
        <v>659539</v>
      </c>
      <c r="O47" s="1640"/>
      <c r="P47" s="1644"/>
      <c r="Q47" s="1644"/>
      <c r="R47" s="1644"/>
      <c r="S47" s="1645"/>
      <c r="T47" s="1009">
        <f>T43+T45</f>
        <v>266125</v>
      </c>
      <c r="U47" s="1009">
        <f>U43+U45</f>
        <v>233825</v>
      </c>
      <c r="V47" s="1009">
        <f>V43+V45</f>
        <v>434200</v>
      </c>
      <c r="W47" s="815"/>
      <c r="X47" s="815"/>
    </row>
    <row r="48" spans="1:24" ht="2.25" customHeight="1" hidden="1">
      <c r="A48" s="590"/>
      <c r="B48" s="119"/>
      <c r="C48" s="95"/>
      <c r="D48" s="559"/>
      <c r="E48" s="559"/>
      <c r="F48" s="553"/>
      <c r="G48" s="554"/>
      <c r="H48" s="65"/>
      <c r="I48" s="333"/>
      <c r="J48" s="344"/>
      <c r="K48" s="344"/>
      <c r="L48" s="345"/>
      <c r="M48" s="346"/>
      <c r="N48" s="555"/>
      <c r="O48" s="556"/>
      <c r="P48" s="1644"/>
      <c r="Q48" s="1644"/>
      <c r="R48" s="1644"/>
      <c r="S48" s="1645"/>
      <c r="T48" s="105"/>
      <c r="U48" s="816"/>
      <c r="V48" s="689"/>
      <c r="W48" s="815"/>
      <c r="X48" s="815"/>
    </row>
    <row r="49" spans="1:24" ht="19.5" customHeight="1">
      <c r="A49" s="590" t="s">
        <v>72</v>
      </c>
      <c r="B49" s="162" t="s">
        <v>104</v>
      </c>
      <c r="C49" s="100" t="s">
        <v>76</v>
      </c>
      <c r="D49" s="1608">
        <f>T49</f>
        <v>297010</v>
      </c>
      <c r="E49" s="1609"/>
      <c r="F49" s="1553">
        <f>U49</f>
        <v>4630</v>
      </c>
      <c r="G49" s="1548"/>
      <c r="H49" s="65" t="s">
        <v>72</v>
      </c>
      <c r="I49" s="335">
        <f>'By name collection'!G205+'By name collection'!G405</f>
        <v>292380</v>
      </c>
      <c r="J49" s="1611">
        <f>'M I S-2'!F33+'M I S-2'!L33</f>
        <v>13087</v>
      </c>
      <c r="K49" s="1612"/>
      <c r="L49" s="1613"/>
      <c r="M49" s="347">
        <f>J49/I49*100</f>
        <v>4.476024351870853</v>
      </c>
      <c r="N49" s="1641">
        <f>V49+J49</f>
        <v>19317</v>
      </c>
      <c r="O49" s="1640"/>
      <c r="P49" s="1646"/>
      <c r="Q49" s="1646"/>
      <c r="R49" s="1646"/>
      <c r="S49" s="1647"/>
      <c r="T49" s="1009">
        <v>297010</v>
      </c>
      <c r="U49" s="817">
        <v>4630</v>
      </c>
      <c r="V49" s="690">
        <v>6230</v>
      </c>
      <c r="W49" s="815"/>
      <c r="X49" s="815"/>
    </row>
    <row r="50" spans="1:24" ht="2.25" customHeight="1" hidden="1">
      <c r="A50" s="590"/>
      <c r="B50" s="119"/>
      <c r="C50" s="95"/>
      <c r="D50" s="559"/>
      <c r="E50" s="559"/>
      <c r="F50" s="553"/>
      <c r="G50" s="554"/>
      <c r="H50" s="65"/>
      <c r="I50" s="333"/>
      <c r="J50" s="344"/>
      <c r="K50" s="344"/>
      <c r="L50" s="345"/>
      <c r="M50" s="346"/>
      <c r="N50" s="555"/>
      <c r="O50" s="556"/>
      <c r="P50" s="101"/>
      <c r="Q50" s="73"/>
      <c r="R50" s="73"/>
      <c r="S50" s="215"/>
      <c r="T50" s="105"/>
      <c r="U50" s="816"/>
      <c r="V50" s="689"/>
      <c r="W50" s="815"/>
      <c r="X50" s="815"/>
    </row>
    <row r="51" spans="1:24" ht="18.75" customHeight="1">
      <c r="A51" s="590" t="s">
        <v>84</v>
      </c>
      <c r="B51" s="162" t="s">
        <v>105</v>
      </c>
      <c r="C51" s="100" t="s">
        <v>76</v>
      </c>
      <c r="D51" s="1608">
        <f>T51</f>
        <v>563135</v>
      </c>
      <c r="E51" s="1609"/>
      <c r="F51" s="1553">
        <f>U51</f>
        <v>238455</v>
      </c>
      <c r="G51" s="1554"/>
      <c r="H51" s="65" t="s">
        <v>84</v>
      </c>
      <c r="I51" s="335">
        <f>I47+I49</f>
        <v>558305</v>
      </c>
      <c r="J51" s="1559">
        <f>J47+J49</f>
        <v>239676</v>
      </c>
      <c r="K51" s="1560"/>
      <c r="L51" s="1561"/>
      <c r="M51" s="347">
        <f>J51/I51*100</f>
        <v>42.92922327401689</v>
      </c>
      <c r="N51" s="1590">
        <f>V51+J51</f>
        <v>680106</v>
      </c>
      <c r="O51" s="1591"/>
      <c r="P51" s="1502">
        <v>2839348</v>
      </c>
      <c r="Q51" s="1502"/>
      <c r="R51" s="1502"/>
      <c r="S51" s="1502"/>
      <c r="T51" s="1010">
        <f>T49+T47</f>
        <v>563135</v>
      </c>
      <c r="U51" s="1010">
        <f>U49+U47</f>
        <v>238455</v>
      </c>
      <c r="V51" s="1010">
        <f>V49+V47</f>
        <v>440430</v>
      </c>
      <c r="W51" s="815"/>
      <c r="X51" s="815"/>
    </row>
    <row r="52" spans="1:20" ht="2.25" customHeight="1" hidden="1">
      <c r="A52" s="597"/>
      <c r="B52" s="216"/>
      <c r="C52" s="164"/>
      <c r="D52" s="559"/>
      <c r="E52" s="559"/>
      <c r="F52" s="553"/>
      <c r="G52" s="554"/>
      <c r="H52" s="51"/>
      <c r="I52" s="333"/>
      <c r="J52" s="344"/>
      <c r="K52" s="344"/>
      <c r="L52" s="345"/>
      <c r="M52" s="346"/>
      <c r="N52" s="557"/>
      <c r="O52" s="558"/>
      <c r="P52" s="1659"/>
      <c r="Q52" s="1646"/>
      <c r="R52" s="1646"/>
      <c r="S52" s="1647"/>
      <c r="T52" s="105"/>
    </row>
    <row r="53" spans="1:22" ht="19.5" customHeight="1">
      <c r="A53" s="597" t="s">
        <v>101</v>
      </c>
      <c r="B53" s="217" t="s">
        <v>106</v>
      </c>
      <c r="C53" s="218" t="s">
        <v>76</v>
      </c>
      <c r="D53" s="1625">
        <f>T53</f>
        <v>27592875</v>
      </c>
      <c r="E53" s="1626"/>
      <c r="F53" s="1562">
        <f>U53</f>
        <v>27268195</v>
      </c>
      <c r="G53" s="1563"/>
      <c r="H53" s="233" t="s">
        <v>101</v>
      </c>
      <c r="I53" s="336">
        <f>D53+I43</f>
        <v>27826500</v>
      </c>
      <c r="J53" s="1556">
        <f>F53+J51</f>
        <v>27507871</v>
      </c>
      <c r="K53" s="1557"/>
      <c r="L53" s="1558"/>
      <c r="M53" s="360">
        <f>J53/I53*100</f>
        <v>98.85494402817459</v>
      </c>
      <c r="N53" s="1619">
        <f>V51+J51</f>
        <v>680106</v>
      </c>
      <c r="O53" s="1620"/>
      <c r="P53" s="1657"/>
      <c r="Q53" s="1657"/>
      <c r="R53" s="1657"/>
      <c r="S53" s="1658"/>
      <c r="T53" s="1009">
        <v>27592875</v>
      </c>
      <c r="U53" s="1013">
        <v>27268195</v>
      </c>
      <c r="V53" s="1013">
        <f>V51</f>
        <v>440430</v>
      </c>
    </row>
    <row r="54" spans="1:20" ht="2.25" customHeight="1" hidden="1">
      <c r="A54" s="59"/>
      <c r="B54" s="57"/>
      <c r="C54" s="57"/>
      <c r="D54" s="94"/>
      <c r="E54" s="94"/>
      <c r="F54" s="94"/>
      <c r="G54" s="94"/>
      <c r="H54" s="59"/>
      <c r="I54" s="34"/>
      <c r="J54" s="33"/>
      <c r="K54" s="33"/>
      <c r="L54" s="33"/>
      <c r="M54" s="33"/>
      <c r="N54" s="33"/>
      <c r="O54" s="33"/>
      <c r="P54" s="34"/>
      <c r="Q54" s="34"/>
      <c r="R54" s="2"/>
      <c r="S54" s="2"/>
      <c r="T54" s="105"/>
    </row>
    <row r="55" spans="1:20" ht="33.75" customHeight="1">
      <c r="A55" s="1205"/>
      <c r="B55" s="1205"/>
      <c r="C55" s="1205"/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05"/>
    </row>
    <row r="56" spans="1:20" ht="2.25" customHeight="1" hidden="1">
      <c r="A56" s="13"/>
      <c r="B56" s="57"/>
      <c r="C56" s="57"/>
      <c r="D56" s="12"/>
      <c r="E56" s="12"/>
      <c r="F56" s="12"/>
      <c r="G56" s="12"/>
      <c r="H56" s="13"/>
      <c r="I56" s="34"/>
      <c r="J56" s="12"/>
      <c r="K56" s="12"/>
      <c r="L56" s="12"/>
      <c r="M56" s="12"/>
      <c r="N56" s="33"/>
      <c r="O56" s="33"/>
      <c r="P56" s="34"/>
      <c r="Q56" s="34"/>
      <c r="R56" s="2"/>
      <c r="S56" s="2"/>
      <c r="T56" s="105"/>
    </row>
    <row r="57" spans="1:22" ht="14.25">
      <c r="A57" s="1654" t="s">
        <v>121</v>
      </c>
      <c r="B57" s="1034" t="s">
        <v>107</v>
      </c>
      <c r="C57" s="1073"/>
      <c r="D57" s="1073"/>
      <c r="E57" s="1073"/>
      <c r="F57" s="1073"/>
      <c r="G57" s="1035"/>
      <c r="H57" s="1551"/>
      <c r="I57" s="1034" t="s">
        <v>108</v>
      </c>
      <c r="J57" s="1073"/>
      <c r="K57" s="1073"/>
      <c r="L57" s="1073"/>
      <c r="M57" s="1073"/>
      <c r="N57" s="1073"/>
      <c r="O57" s="1073"/>
      <c r="P57" s="1073"/>
      <c r="Q57" s="1073"/>
      <c r="R57" s="1073"/>
      <c r="S57" s="1035"/>
      <c r="T57" s="1542" t="s">
        <v>933</v>
      </c>
      <c r="U57" s="1542" t="s">
        <v>931</v>
      </c>
      <c r="V57" s="1542" t="s">
        <v>932</v>
      </c>
    </row>
    <row r="58" spans="1:22" ht="17.25" customHeight="1">
      <c r="A58" s="1654"/>
      <c r="B58" s="1036" t="s">
        <v>98</v>
      </c>
      <c r="C58" s="1034"/>
      <c r="D58" s="1036" t="s">
        <v>2</v>
      </c>
      <c r="E58" s="1036"/>
      <c r="F58" s="1036" t="s">
        <v>8</v>
      </c>
      <c r="G58" s="1036"/>
      <c r="H58" s="1552"/>
      <c r="I58" s="32" t="s">
        <v>2</v>
      </c>
      <c r="J58" s="1035" t="s">
        <v>8</v>
      </c>
      <c r="K58" s="1036"/>
      <c r="L58" s="1036"/>
      <c r="M58" s="32" t="s">
        <v>16</v>
      </c>
      <c r="N58" s="1036" t="s">
        <v>99</v>
      </c>
      <c r="O58" s="1034"/>
      <c r="P58" s="1034" t="s">
        <v>100</v>
      </c>
      <c r="Q58" s="1073"/>
      <c r="R58" s="1073"/>
      <c r="S58" s="1035"/>
      <c r="T58" s="1543"/>
      <c r="U58" s="1543"/>
      <c r="V58" s="1543"/>
    </row>
    <row r="59" spans="1:20" ht="0.75" customHeight="1" hidden="1">
      <c r="A59" s="12"/>
      <c r="B59" s="1589"/>
      <c r="C59" s="1205"/>
      <c r="D59" s="1589"/>
      <c r="E59" s="1205"/>
      <c r="F59" s="1205"/>
      <c r="G59" s="1610"/>
      <c r="H59" s="34"/>
      <c r="I59" s="119"/>
      <c r="J59" s="1205"/>
      <c r="K59" s="1205"/>
      <c r="L59" s="1205"/>
      <c r="M59" s="33"/>
      <c r="N59" s="1205"/>
      <c r="O59" s="1205"/>
      <c r="P59" s="1205"/>
      <c r="Q59" s="1205"/>
      <c r="R59" s="2"/>
      <c r="S59" s="5"/>
      <c r="T59" s="105"/>
    </row>
    <row r="60" spans="1:20" ht="0.75" customHeight="1" hidden="1">
      <c r="A60" s="12"/>
      <c r="B60" s="44"/>
      <c r="C60" s="33"/>
      <c r="D60" s="44"/>
      <c r="E60" s="33"/>
      <c r="F60" s="33"/>
      <c r="G60" s="37"/>
      <c r="H60" s="34"/>
      <c r="I60" s="119"/>
      <c r="J60" s="33"/>
      <c r="K60" s="33"/>
      <c r="L60" s="33"/>
      <c r="M60" s="33"/>
      <c r="N60" s="33"/>
      <c r="O60" s="33"/>
      <c r="P60" s="33"/>
      <c r="Q60" s="33"/>
      <c r="R60" s="2"/>
      <c r="S60" s="5"/>
      <c r="T60" s="105"/>
    </row>
    <row r="61" spans="1:22" ht="18" customHeight="1">
      <c r="A61" s="590" t="s">
        <v>67</v>
      </c>
      <c r="B61" s="35" t="s">
        <v>102</v>
      </c>
      <c r="C61" s="35" t="s">
        <v>76</v>
      </c>
      <c r="D61" s="1546">
        <f>U61</f>
        <v>29749</v>
      </c>
      <c r="E61" s="1546"/>
      <c r="F61" s="1546">
        <f>V61</f>
        <v>28962</v>
      </c>
      <c r="G61" s="1546"/>
      <c r="H61" s="1663"/>
      <c r="I61" s="591">
        <f>'M I S-2'!D44+'M I S-2'!J44</f>
        <v>27672</v>
      </c>
      <c r="J61" s="1555">
        <f>'M I S-3'!D11+'M I S-3'!J11</f>
        <v>26723</v>
      </c>
      <c r="K61" s="1555"/>
      <c r="L61" s="1555"/>
      <c r="M61" s="592">
        <f>J61/I61*100</f>
        <v>96.57054061867592</v>
      </c>
      <c r="N61" s="1661">
        <f>J61+T61</f>
        <v>73742</v>
      </c>
      <c r="O61" s="1661"/>
      <c r="P61" s="1514"/>
      <c r="Q61" s="1514"/>
      <c r="R61" s="1514"/>
      <c r="S61" s="1514"/>
      <c r="T61" s="1009">
        <v>47019</v>
      </c>
      <c r="U61" s="1009">
        <v>29749</v>
      </c>
      <c r="V61" s="1013">
        <v>28962</v>
      </c>
    </row>
    <row r="62" spans="1:21" ht="2.25" customHeight="1" hidden="1">
      <c r="A62" s="590"/>
      <c r="B62" s="594"/>
      <c r="C62" s="594"/>
      <c r="D62" s="595"/>
      <c r="E62" s="595"/>
      <c r="F62" s="595"/>
      <c r="G62" s="595"/>
      <c r="H62" s="1663"/>
      <c r="I62" s="591"/>
      <c r="J62" s="591"/>
      <c r="K62" s="591"/>
      <c r="L62" s="591"/>
      <c r="M62" s="596"/>
      <c r="N62" s="593"/>
      <c r="O62" s="593"/>
      <c r="P62" s="1514"/>
      <c r="Q62" s="1514"/>
      <c r="R62" s="1514"/>
      <c r="S62" s="1514"/>
      <c r="T62" s="105"/>
      <c r="U62" s="105"/>
    </row>
    <row r="63" spans="1:22" ht="19.5" customHeight="1">
      <c r="A63" s="590" t="s">
        <v>68</v>
      </c>
      <c r="B63" s="35" t="s">
        <v>71</v>
      </c>
      <c r="C63" s="35" t="s">
        <v>76</v>
      </c>
      <c r="D63" s="1546">
        <f>U63</f>
        <v>4893</v>
      </c>
      <c r="E63" s="1546"/>
      <c r="F63" s="1564">
        <f>V63</f>
        <v>173</v>
      </c>
      <c r="G63" s="1565"/>
      <c r="H63" s="1663"/>
      <c r="I63" s="591">
        <f>'M I S-2'!E44+'M I S-2'!K44</f>
        <v>5507</v>
      </c>
      <c r="J63" s="1555">
        <f>'M I S-3'!E11+'M I S-3'!K11</f>
        <v>167</v>
      </c>
      <c r="K63" s="1555"/>
      <c r="L63" s="1555"/>
      <c r="M63" s="592">
        <f>J63/I63*100</f>
        <v>3.0325040857090975</v>
      </c>
      <c r="N63" s="1661">
        <f>J63+T63</f>
        <v>340</v>
      </c>
      <c r="O63" s="1661"/>
      <c r="P63" s="1514"/>
      <c r="Q63" s="1514"/>
      <c r="R63" s="1514"/>
      <c r="S63" s="1514"/>
      <c r="T63" s="1009">
        <v>173</v>
      </c>
      <c r="U63" s="1009">
        <v>4893</v>
      </c>
      <c r="V63" s="1013">
        <v>173</v>
      </c>
    </row>
    <row r="64" spans="1:21" ht="1.5" customHeight="1" hidden="1">
      <c r="A64" s="590"/>
      <c r="B64" s="594"/>
      <c r="C64" s="594"/>
      <c r="D64" s="595"/>
      <c r="E64" s="595"/>
      <c r="F64" s="595"/>
      <c r="G64" s="595"/>
      <c r="H64" s="1663"/>
      <c r="I64" s="591"/>
      <c r="J64" s="591"/>
      <c r="K64" s="591"/>
      <c r="L64" s="591"/>
      <c r="M64" s="596"/>
      <c r="N64" s="593"/>
      <c r="O64" s="593"/>
      <c r="P64" s="1514"/>
      <c r="Q64" s="1514"/>
      <c r="R64" s="1514"/>
      <c r="S64" s="1514"/>
      <c r="T64" s="105"/>
      <c r="U64" s="105"/>
    </row>
    <row r="65" spans="1:22" ht="20.25" customHeight="1">
      <c r="A65" s="590" t="s">
        <v>70</v>
      </c>
      <c r="B65" s="594" t="s">
        <v>103</v>
      </c>
      <c r="C65" s="594" t="s">
        <v>76</v>
      </c>
      <c r="D65" s="1546">
        <f>U65</f>
        <v>34642</v>
      </c>
      <c r="E65" s="1546"/>
      <c r="F65" s="1546">
        <f>V65</f>
        <v>29135</v>
      </c>
      <c r="G65" s="1546"/>
      <c r="H65" s="1663"/>
      <c r="I65" s="591">
        <f>I61+I63</f>
        <v>33179</v>
      </c>
      <c r="J65" s="1555">
        <f>J61+J63</f>
        <v>26890</v>
      </c>
      <c r="K65" s="1555"/>
      <c r="L65" s="1555"/>
      <c r="M65" s="592">
        <f>J65/I65*100</f>
        <v>81.04523945869376</v>
      </c>
      <c r="N65" s="1661">
        <f>T65+J65</f>
        <v>74082</v>
      </c>
      <c r="O65" s="1661"/>
      <c r="P65" s="1514"/>
      <c r="Q65" s="1514"/>
      <c r="R65" s="1514"/>
      <c r="S65" s="1514"/>
      <c r="T65" s="1016">
        <f>T61+T63</f>
        <v>47192</v>
      </c>
      <c r="U65" s="1016">
        <f>U63+U61</f>
        <v>34642</v>
      </c>
      <c r="V65" s="1013">
        <v>29135</v>
      </c>
    </row>
    <row r="66" spans="1:21" ht="2.25" customHeight="1" hidden="1">
      <c r="A66" s="590"/>
      <c r="B66" s="594"/>
      <c r="C66" s="594"/>
      <c r="D66" s="595"/>
      <c r="E66" s="595"/>
      <c r="F66" s="595"/>
      <c r="G66" s="595"/>
      <c r="H66" s="1663"/>
      <c r="I66" s="591"/>
      <c r="J66" s="591"/>
      <c r="K66" s="591"/>
      <c r="L66" s="591"/>
      <c r="M66" s="596"/>
      <c r="N66" s="593"/>
      <c r="O66" s="593"/>
      <c r="P66" s="1514"/>
      <c r="Q66" s="1514"/>
      <c r="R66" s="1514"/>
      <c r="S66" s="1514"/>
      <c r="T66" s="105"/>
      <c r="U66" s="105"/>
    </row>
    <row r="67" spans="1:22" ht="19.5" customHeight="1">
      <c r="A67" s="590" t="s">
        <v>72</v>
      </c>
      <c r="B67" s="32" t="s">
        <v>104</v>
      </c>
      <c r="C67" s="594" t="s">
        <v>76</v>
      </c>
      <c r="D67" s="1546">
        <f>U67</f>
        <v>178479</v>
      </c>
      <c r="E67" s="1546"/>
      <c r="F67" s="1546">
        <f>V67</f>
        <v>960</v>
      </c>
      <c r="G67" s="1546"/>
      <c r="H67" s="1663"/>
      <c r="I67" s="591">
        <f>'M I S-2'!F44+'M I S-2'!L44</f>
        <v>180154</v>
      </c>
      <c r="J67" s="1555">
        <f>'M I S-3'!F11+'M I S-3'!L11</f>
        <v>793</v>
      </c>
      <c r="K67" s="1555"/>
      <c r="L67" s="1555"/>
      <c r="M67" s="592">
        <f>J67/I67*100</f>
        <v>0.44017895800259776</v>
      </c>
      <c r="N67" s="1661">
        <f>T67+J67</f>
        <v>2153</v>
      </c>
      <c r="O67" s="1661"/>
      <c r="P67" s="1514"/>
      <c r="Q67" s="1514"/>
      <c r="R67" s="1514"/>
      <c r="S67" s="1514"/>
      <c r="T67" s="1009">
        <v>1360</v>
      </c>
      <c r="U67" s="1009">
        <v>178479</v>
      </c>
      <c r="V67" s="1013">
        <v>960</v>
      </c>
    </row>
    <row r="68" spans="1:21" ht="2.25" customHeight="1" hidden="1">
      <c r="A68" s="590"/>
      <c r="B68" s="594"/>
      <c r="C68" s="594"/>
      <c r="D68" s="595"/>
      <c r="E68" s="595"/>
      <c r="F68" s="595"/>
      <c r="G68" s="595"/>
      <c r="H68" s="1663"/>
      <c r="I68" s="591"/>
      <c r="J68" s="591"/>
      <c r="K68" s="591"/>
      <c r="L68" s="591"/>
      <c r="M68" s="596"/>
      <c r="N68" s="593"/>
      <c r="O68" s="593"/>
      <c r="P68" s="303"/>
      <c r="Q68" s="303"/>
      <c r="R68" s="303"/>
      <c r="S68" s="303"/>
      <c r="T68" s="105"/>
      <c r="U68" s="105"/>
    </row>
    <row r="69" spans="1:22" ht="18.75" customHeight="1">
      <c r="A69" s="590" t="s">
        <v>84</v>
      </c>
      <c r="B69" s="594" t="s">
        <v>105</v>
      </c>
      <c r="C69" s="594" t="s">
        <v>76</v>
      </c>
      <c r="D69" s="1546">
        <f>U69</f>
        <v>213121</v>
      </c>
      <c r="E69" s="1546"/>
      <c r="F69" s="1546">
        <f>V69</f>
        <v>30095</v>
      </c>
      <c r="G69" s="1546"/>
      <c r="H69" s="1663"/>
      <c r="I69" s="591">
        <f>I65+I67</f>
        <v>213333</v>
      </c>
      <c r="J69" s="1555">
        <f>J65+J67</f>
        <v>27683</v>
      </c>
      <c r="K69" s="1555"/>
      <c r="L69" s="1555"/>
      <c r="M69" s="592">
        <f>J69/I69*100</f>
        <v>12.976426525666445</v>
      </c>
      <c r="N69" s="1661">
        <f>N67+N65</f>
        <v>76235</v>
      </c>
      <c r="O69" s="1661"/>
      <c r="P69" s="1514">
        <v>310308</v>
      </c>
      <c r="Q69" s="1514"/>
      <c r="R69" s="1514"/>
      <c r="S69" s="1514"/>
      <c r="T69" s="1009">
        <f>T67+T65</f>
        <v>48552</v>
      </c>
      <c r="U69" s="1009">
        <v>213121</v>
      </c>
      <c r="V69" s="1013">
        <v>30095</v>
      </c>
    </row>
    <row r="70" spans="1:21" ht="2.25" customHeight="1" hidden="1">
      <c r="A70" s="597"/>
      <c r="B70" s="598"/>
      <c r="C70" s="598"/>
      <c r="D70" s="595"/>
      <c r="E70" s="595"/>
      <c r="F70" s="595"/>
      <c r="G70" s="595"/>
      <c r="H70" s="1663"/>
      <c r="I70" s="591"/>
      <c r="J70" s="591"/>
      <c r="K70" s="591"/>
      <c r="L70" s="591"/>
      <c r="M70" s="596"/>
      <c r="N70" s="599"/>
      <c r="O70" s="599"/>
      <c r="P70" s="1514"/>
      <c r="Q70" s="1514"/>
      <c r="R70" s="1514"/>
      <c r="S70" s="1514"/>
      <c r="T70" s="105"/>
      <c r="U70" s="105"/>
    </row>
    <row r="71" spans="1:22" ht="21.75" customHeight="1">
      <c r="A71" s="597" t="s">
        <v>101</v>
      </c>
      <c r="B71" s="598" t="s">
        <v>106</v>
      </c>
      <c r="C71" s="598" t="s">
        <v>76</v>
      </c>
      <c r="D71" s="1605">
        <f>U71</f>
        <v>4204006</v>
      </c>
      <c r="E71" s="1605"/>
      <c r="F71" s="1605">
        <f>V71</f>
        <v>3920980</v>
      </c>
      <c r="G71" s="1605"/>
      <c r="H71" s="1663"/>
      <c r="I71" s="518">
        <f>'M I S-2'!Q44</f>
        <v>4234313</v>
      </c>
      <c r="J71" s="1621">
        <f>F71+J69</f>
        <v>3948663</v>
      </c>
      <c r="K71" s="1621"/>
      <c r="L71" s="1621"/>
      <c r="M71" s="600">
        <f>J71/I71*100</f>
        <v>93.25392336371921</v>
      </c>
      <c r="N71" s="1664">
        <f>N69</f>
        <v>76235</v>
      </c>
      <c r="O71" s="1665"/>
      <c r="P71" s="1660"/>
      <c r="Q71" s="1660"/>
      <c r="R71" s="1660"/>
      <c r="S71" s="1660"/>
      <c r="T71" s="1009">
        <f>T69</f>
        <v>48552</v>
      </c>
      <c r="U71" s="1009">
        <v>4204006</v>
      </c>
      <c r="V71" s="1013">
        <v>3920980</v>
      </c>
    </row>
    <row r="72" spans="2:2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07"/>
    </row>
    <row r="73" spans="4:20" ht="14.2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T73" s="107"/>
    </row>
    <row r="74" ht="12.75">
      <c r="T74" s="107"/>
    </row>
    <row r="75" ht="12.75">
      <c r="T75" s="107"/>
    </row>
    <row r="76" ht="12.75">
      <c r="T76" s="107"/>
    </row>
    <row r="77" ht="12.75">
      <c r="T77" s="107"/>
    </row>
    <row r="78" ht="12.75">
      <c r="T78" s="107"/>
    </row>
    <row r="79" ht="12.75">
      <c r="T79" s="107"/>
    </row>
    <row r="80" ht="12.75">
      <c r="T80" s="107"/>
    </row>
  </sheetData>
  <sheetProtection password="C663" sheet="1"/>
  <mergeCells count="196">
    <mergeCell ref="U57:U58"/>
    <mergeCell ref="V57:V58"/>
    <mergeCell ref="T57:T58"/>
    <mergeCell ref="N19:P19"/>
    <mergeCell ref="H61:H71"/>
    <mergeCell ref="N71:O71"/>
    <mergeCell ref="N61:O61"/>
    <mergeCell ref="N63:O63"/>
    <mergeCell ref="P69:S69"/>
    <mergeCell ref="Q35:S35"/>
    <mergeCell ref="A57:A58"/>
    <mergeCell ref="A39:A40"/>
    <mergeCell ref="P53:S53"/>
    <mergeCell ref="P52:S52"/>
    <mergeCell ref="P71:S71"/>
    <mergeCell ref="P70:S70"/>
    <mergeCell ref="N65:O65"/>
    <mergeCell ref="N67:O67"/>
    <mergeCell ref="N69:O69"/>
    <mergeCell ref="P61:S67"/>
    <mergeCell ref="Q33:S33"/>
    <mergeCell ref="A1:E1"/>
    <mergeCell ref="A7:S7"/>
    <mergeCell ref="A20:S20"/>
    <mergeCell ref="A23:M25"/>
    <mergeCell ref="O21:S21"/>
    <mergeCell ref="N23:S23"/>
    <mergeCell ref="N25:S25"/>
    <mergeCell ref="A3:E3"/>
    <mergeCell ref="N3:S4"/>
    <mergeCell ref="Z3:AH3"/>
    <mergeCell ref="Z4:AH4"/>
    <mergeCell ref="AA5:AE5"/>
    <mergeCell ref="A5:S5"/>
    <mergeCell ref="N47:O47"/>
    <mergeCell ref="N49:O49"/>
    <mergeCell ref="N12:O12"/>
    <mergeCell ref="L26:M26"/>
    <mergeCell ref="P43:S49"/>
    <mergeCell ref="Q31:S31"/>
    <mergeCell ref="F2:M2"/>
    <mergeCell ref="F3:M3"/>
    <mergeCell ref="F4:M4"/>
    <mergeCell ref="O1:S1"/>
    <mergeCell ref="F1:M1"/>
    <mergeCell ref="I6:J6"/>
    <mergeCell ref="N6:O6"/>
    <mergeCell ref="J37:L37"/>
    <mergeCell ref="A2:E2"/>
    <mergeCell ref="A4:E4"/>
    <mergeCell ref="N2:S2"/>
    <mergeCell ref="Q27:S27"/>
    <mergeCell ref="P22:S22"/>
    <mergeCell ref="P24:S24"/>
    <mergeCell ref="Q10:S10"/>
    <mergeCell ref="Q12:S12"/>
    <mergeCell ref="Q17:S17"/>
    <mergeCell ref="A22:D22"/>
    <mergeCell ref="B8:E8"/>
    <mergeCell ref="B10:E10"/>
    <mergeCell ref="B12:D12"/>
    <mergeCell ref="G12:I12"/>
    <mergeCell ref="G11:I11"/>
    <mergeCell ref="B19:E19"/>
    <mergeCell ref="B13:E13"/>
    <mergeCell ref="B15:E15"/>
    <mergeCell ref="G10:I10"/>
    <mergeCell ref="G15:I15"/>
    <mergeCell ref="P6:S6"/>
    <mergeCell ref="Q13:S13"/>
    <mergeCell ref="P8:Q8"/>
    <mergeCell ref="N8:O8"/>
    <mergeCell ref="N10:O10"/>
    <mergeCell ref="Q15:S15"/>
    <mergeCell ref="G8:I8"/>
    <mergeCell ref="N15:O15"/>
    <mergeCell ref="N13:O13"/>
    <mergeCell ref="B58:C58"/>
    <mergeCell ref="D58:E58"/>
    <mergeCell ref="F6:H6"/>
    <mergeCell ref="D51:E51"/>
    <mergeCell ref="D53:E53"/>
    <mergeCell ref="H39:H40"/>
    <mergeCell ref="F43:G43"/>
    <mergeCell ref="F33:H33"/>
    <mergeCell ref="F35:H35"/>
    <mergeCell ref="C6:E6"/>
    <mergeCell ref="F58:G58"/>
    <mergeCell ref="B57:G57"/>
    <mergeCell ref="J71:L71"/>
    <mergeCell ref="J63:L63"/>
    <mergeCell ref="D59:E59"/>
    <mergeCell ref="F59:G59"/>
    <mergeCell ref="J59:L59"/>
    <mergeCell ref="J61:L61"/>
    <mergeCell ref="D69:E69"/>
    <mergeCell ref="B59:C59"/>
    <mergeCell ref="J45:L45"/>
    <mergeCell ref="J49:L49"/>
    <mergeCell ref="N43:O43"/>
    <mergeCell ref="J41:L41"/>
    <mergeCell ref="J58:L58"/>
    <mergeCell ref="N58:O58"/>
    <mergeCell ref="J43:L43"/>
    <mergeCell ref="N41:O41"/>
    <mergeCell ref="N53:O53"/>
    <mergeCell ref="D71:E71"/>
    <mergeCell ref="F69:G69"/>
    <mergeCell ref="F71:G71"/>
    <mergeCell ref="D28:E28"/>
    <mergeCell ref="D43:E43"/>
    <mergeCell ref="D45:E45"/>
    <mergeCell ref="D49:E49"/>
    <mergeCell ref="D31:E31"/>
    <mergeCell ref="D37:E37"/>
    <mergeCell ref="F41:G41"/>
    <mergeCell ref="D41:E41"/>
    <mergeCell ref="D35:E35"/>
    <mergeCell ref="D33:E33"/>
    <mergeCell ref="B40:C40"/>
    <mergeCell ref="E22:F22"/>
    <mergeCell ref="G22:H22"/>
    <mergeCell ref="F31:H31"/>
    <mergeCell ref="B26:C26"/>
    <mergeCell ref="B28:C28"/>
    <mergeCell ref="B37:C37"/>
    <mergeCell ref="D47:E47"/>
    <mergeCell ref="F27:H27"/>
    <mergeCell ref="F29:H29"/>
    <mergeCell ref="D27:E27"/>
    <mergeCell ref="A38:S38"/>
    <mergeCell ref="D40:E40"/>
    <mergeCell ref="L27:M27"/>
    <mergeCell ref="I39:S39"/>
    <mergeCell ref="L33:M33"/>
    <mergeCell ref="N37:O37"/>
    <mergeCell ref="D65:E65"/>
    <mergeCell ref="D61:E61"/>
    <mergeCell ref="D63:E63"/>
    <mergeCell ref="N59:O59"/>
    <mergeCell ref="L35:M35"/>
    <mergeCell ref="F40:G40"/>
    <mergeCell ref="B39:G39"/>
    <mergeCell ref="F37:G37"/>
    <mergeCell ref="B41:C41"/>
    <mergeCell ref="N51:O51"/>
    <mergeCell ref="Q19:S19"/>
    <mergeCell ref="J69:L69"/>
    <mergeCell ref="G21:H21"/>
    <mergeCell ref="F26:H26"/>
    <mergeCell ref="K22:N22"/>
    <mergeCell ref="F61:G61"/>
    <mergeCell ref="I21:J21"/>
    <mergeCell ref="E21:F21"/>
    <mergeCell ref="D67:E67"/>
    <mergeCell ref="F67:G67"/>
    <mergeCell ref="J47:L47"/>
    <mergeCell ref="B17:E17"/>
    <mergeCell ref="B21:D21"/>
    <mergeCell ref="G17:I17"/>
    <mergeCell ref="G19:I19"/>
    <mergeCell ref="Q30:S30"/>
    <mergeCell ref="Q29:S29"/>
    <mergeCell ref="D26:E26"/>
    <mergeCell ref="N17:O17"/>
    <mergeCell ref="D29:E29"/>
    <mergeCell ref="I22:J22"/>
    <mergeCell ref="K21:N21"/>
    <mergeCell ref="N26:S26"/>
    <mergeCell ref="P41:Q41"/>
    <mergeCell ref="P40:S40"/>
    <mergeCell ref="L29:M29"/>
    <mergeCell ref="L31:M31"/>
    <mergeCell ref="N24:O24"/>
    <mergeCell ref="N40:O40"/>
    <mergeCell ref="J40:L40"/>
    <mergeCell ref="F49:G49"/>
    <mergeCell ref="F51:G51"/>
    <mergeCell ref="J65:L65"/>
    <mergeCell ref="J67:L67"/>
    <mergeCell ref="J53:L53"/>
    <mergeCell ref="J51:L51"/>
    <mergeCell ref="A55:S55"/>
    <mergeCell ref="F53:G53"/>
    <mergeCell ref="F63:G63"/>
    <mergeCell ref="P51:S51"/>
    <mergeCell ref="V39:V40"/>
    <mergeCell ref="T39:T40"/>
    <mergeCell ref="U39:U40"/>
    <mergeCell ref="F65:G65"/>
    <mergeCell ref="F45:G45"/>
    <mergeCell ref="F47:G47"/>
    <mergeCell ref="I57:S57"/>
    <mergeCell ref="H57:H58"/>
    <mergeCell ref="P59:Q59"/>
    <mergeCell ref="P58:S58"/>
  </mergeCells>
  <printOptions/>
  <pageMargins left="0.2" right="0.2" top="0.5" bottom="0.6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2013-10-05T09:06:31Z</cp:lastPrinted>
  <dcterms:created xsi:type="dcterms:W3CDTF">2012-02-13T17:06:13Z</dcterms:created>
  <dcterms:modified xsi:type="dcterms:W3CDTF">2013-10-05T12:21:42Z</dcterms:modified>
  <cp:category/>
  <cp:version/>
  <cp:contentType/>
  <cp:contentStatus/>
</cp:coreProperties>
</file>